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pf-file\JPF\事業\07.助成ガイドライン\00.最新書式一式\申請書式・報告書式\2-1_事業申請\"/>
    </mc:Choice>
  </mc:AlternateContent>
  <bookViews>
    <workbookView xWindow="0" yWindow="0" windowWidth="20496" windowHeight="7560"/>
  </bookViews>
  <sheets>
    <sheet name="予算設計書" sheetId="2" r:id="rId1"/>
    <sheet name="コンポーネント別明細 " sheetId="8" r:id="rId2"/>
    <sheet name="(2)渡航費（明細）" sheetId="4" r:id="rId3"/>
    <sheet name="(3)現地事業管理・運営費（明細）" sheetId="9" r:id="rId4"/>
    <sheet name="本部事業管理費（明細） " sheetId="10" r:id="rId5"/>
    <sheet name="スタッフ人件費明細" sheetId="11" r:id="rId6"/>
    <sheet name="固定資産明細 " sheetId="6" r:id="rId7"/>
  </sheets>
  <definedNames>
    <definedName name="_xlnm.Print_Area" localSheetId="4">'本部事業管理費（明細） '!$A$1:$R$13</definedName>
    <definedName name="_xlnm.Print_Area" localSheetId="0">予算設計書!$A$1:$T$50</definedName>
  </definedNames>
  <calcPr calcId="162913"/>
</workbook>
</file>

<file path=xl/calcChain.xml><?xml version="1.0" encoding="utf-8"?>
<calcChain xmlns="http://schemas.openxmlformats.org/spreadsheetml/2006/main">
  <c r="I46" i="2" l="1"/>
  <c r="J46" i="2" s="1"/>
  <c r="M45" i="2" l="1"/>
  <c r="Q44" i="2" s="1"/>
  <c r="N45" i="2"/>
  <c r="R44" i="2" s="1"/>
  <c r="O45" i="2"/>
  <c r="S44" i="2" s="1"/>
  <c r="L45" i="2"/>
  <c r="O39" i="2"/>
  <c r="S38" i="2" s="1"/>
  <c r="O27" i="2"/>
  <c r="O18" i="2"/>
  <c r="O11" i="2"/>
  <c r="S49" i="2" s="1"/>
  <c r="S50" i="2" l="1"/>
  <c r="S10" i="2"/>
  <c r="S42" i="2" s="1"/>
  <c r="M40" i="8"/>
  <c r="N40" i="8" s="1"/>
  <c r="M39" i="8"/>
  <c r="N39" i="8" s="1"/>
  <c r="M38" i="8"/>
  <c r="N38" i="8" s="1"/>
  <c r="M37" i="8"/>
  <c r="N37" i="8" s="1"/>
  <c r="M36" i="8"/>
  <c r="N36" i="8" s="1"/>
  <c r="M35" i="8"/>
  <c r="N35" i="8" s="1"/>
  <c r="M32" i="8"/>
  <c r="N32" i="8" s="1"/>
  <c r="M31" i="8"/>
  <c r="N31" i="8" s="1"/>
  <c r="M30" i="8"/>
  <c r="N30" i="8" s="1"/>
  <c r="M29" i="8"/>
  <c r="N29" i="8" s="1"/>
  <c r="M28" i="8"/>
  <c r="N28" i="8" s="1"/>
  <c r="M27" i="8"/>
  <c r="N27" i="8" s="1"/>
  <c r="M24" i="8"/>
  <c r="N24" i="8" s="1"/>
  <c r="M23" i="8"/>
  <c r="N23" i="8" s="1"/>
  <c r="M22" i="8"/>
  <c r="N22" i="8" s="1"/>
  <c r="M21" i="8"/>
  <c r="N21" i="8" s="1"/>
  <c r="M20" i="8"/>
  <c r="N20" i="8" s="1"/>
  <c r="M19" i="8"/>
  <c r="N19" i="8" s="1"/>
  <c r="M16" i="8"/>
  <c r="N16" i="8" s="1"/>
  <c r="M15" i="8"/>
  <c r="N15" i="8" s="1"/>
  <c r="M14" i="8"/>
  <c r="N14" i="8" s="1"/>
  <c r="M13" i="8"/>
  <c r="N13" i="8" s="1"/>
  <c r="M12" i="8"/>
  <c r="N12" i="8" s="1"/>
  <c r="M11" i="8"/>
  <c r="N11" i="8" s="1"/>
  <c r="M51" i="4"/>
  <c r="N51" i="4" s="1"/>
  <c r="M50" i="4"/>
  <c r="N50" i="4" s="1"/>
  <c r="M49" i="4"/>
  <c r="N49" i="4" s="1"/>
  <c r="M48" i="4"/>
  <c r="N48" i="4" s="1"/>
  <c r="M45" i="4"/>
  <c r="N45" i="4" s="1"/>
  <c r="M44" i="4"/>
  <c r="N44" i="4" s="1"/>
  <c r="M43" i="4"/>
  <c r="N43" i="4" s="1"/>
  <c r="M42" i="4"/>
  <c r="N42" i="4" s="1"/>
  <c r="M39" i="4"/>
  <c r="N39" i="4" s="1"/>
  <c r="M38" i="4"/>
  <c r="N38" i="4" s="1"/>
  <c r="M37" i="4"/>
  <c r="N37" i="4" s="1"/>
  <c r="M33" i="4"/>
  <c r="N33" i="4" s="1"/>
  <c r="M32" i="4"/>
  <c r="N32" i="4" s="1"/>
  <c r="M31" i="4"/>
  <c r="N31" i="4" s="1"/>
  <c r="M30" i="4"/>
  <c r="N30" i="4" s="1"/>
  <c r="M27" i="4"/>
  <c r="N27" i="4" s="1"/>
  <c r="M26" i="4"/>
  <c r="N26" i="4" s="1"/>
  <c r="M25" i="4"/>
  <c r="N25" i="4" s="1"/>
  <c r="M24" i="4"/>
  <c r="N24" i="4" s="1"/>
  <c r="M21" i="4"/>
  <c r="N21" i="4" s="1"/>
  <c r="M20" i="4"/>
  <c r="N20" i="4" s="1"/>
  <c r="M19" i="4"/>
  <c r="N19" i="4" s="1"/>
  <c r="M18" i="4"/>
  <c r="N18" i="4" s="1"/>
  <c r="M15" i="4"/>
  <c r="N15" i="4" s="1"/>
  <c r="M14" i="4"/>
  <c r="N14" i="4" s="1"/>
  <c r="M13" i="4"/>
  <c r="N13" i="4" s="1"/>
  <c r="M12" i="4"/>
  <c r="N12" i="4" s="1"/>
  <c r="M49" i="9"/>
  <c r="N49" i="9" s="1"/>
  <c r="M48" i="9"/>
  <c r="N48" i="9" s="1"/>
  <c r="M47" i="9"/>
  <c r="N47" i="9" s="1"/>
  <c r="M46" i="9"/>
  <c r="N46" i="9" s="1"/>
  <c r="M43" i="9"/>
  <c r="N43" i="9" s="1"/>
  <c r="M42" i="9"/>
  <c r="N42" i="9" s="1"/>
  <c r="M41" i="9"/>
  <c r="N41" i="9" s="1"/>
  <c r="M40" i="9"/>
  <c r="N40" i="9" s="1"/>
  <c r="M37" i="9"/>
  <c r="N37" i="9" s="1"/>
  <c r="M36" i="9"/>
  <c r="N36" i="9" s="1"/>
  <c r="M35" i="9"/>
  <c r="N35" i="9" s="1"/>
  <c r="M34" i="9"/>
  <c r="N34" i="9" s="1"/>
  <c r="M31" i="9"/>
  <c r="N31" i="9" s="1"/>
  <c r="M30" i="9"/>
  <c r="N30" i="9" s="1"/>
  <c r="M29" i="9"/>
  <c r="N29" i="9" s="1"/>
  <c r="M28" i="9"/>
  <c r="N28" i="9" s="1"/>
  <c r="M25" i="9"/>
  <c r="N25" i="9" s="1"/>
  <c r="M24" i="9"/>
  <c r="N24" i="9" s="1"/>
  <c r="M23" i="9"/>
  <c r="N23" i="9" s="1"/>
  <c r="M22" i="9"/>
  <c r="N22" i="9" s="1"/>
  <c r="M19" i="9"/>
  <c r="N19" i="9" s="1"/>
  <c r="M18" i="9"/>
  <c r="N18" i="9" s="1"/>
  <c r="M15" i="9"/>
  <c r="N15" i="9" s="1"/>
  <c r="M14" i="9"/>
  <c r="N14" i="9" s="1"/>
  <c r="M13" i="9"/>
  <c r="N13" i="9" s="1"/>
  <c r="M12" i="9"/>
  <c r="N12" i="9" s="1"/>
  <c r="M32" i="11"/>
  <c r="N32" i="11" s="1"/>
  <c r="M31" i="11"/>
  <c r="N31" i="11" s="1"/>
  <c r="M30" i="11"/>
  <c r="N30" i="11" s="1"/>
  <c r="M29" i="11"/>
  <c r="N29" i="11" s="1"/>
  <c r="M28" i="11"/>
  <c r="N28" i="11" s="1"/>
  <c r="M27" i="11"/>
  <c r="N27" i="11" s="1"/>
  <c r="M24" i="11"/>
  <c r="N24" i="11" s="1"/>
  <c r="M23" i="11"/>
  <c r="N23" i="11" s="1"/>
  <c r="M22" i="11"/>
  <c r="N22" i="11" s="1"/>
  <c r="M21" i="11"/>
  <c r="N21" i="11" s="1"/>
  <c r="M19" i="11"/>
  <c r="N19" i="11" s="1"/>
  <c r="M16" i="11"/>
  <c r="N16" i="11" s="1"/>
  <c r="M15" i="11"/>
  <c r="N15" i="11" s="1"/>
  <c r="M14" i="11"/>
  <c r="N14" i="11" s="1"/>
  <c r="M13" i="11"/>
  <c r="N13" i="11" s="1"/>
  <c r="M12" i="11"/>
  <c r="N12" i="11" s="1"/>
  <c r="M11" i="11"/>
  <c r="M24" i="6"/>
  <c r="M19" i="6"/>
  <c r="K28" i="6"/>
  <c r="L28" i="6" s="1"/>
  <c r="K27" i="6"/>
  <c r="L27" i="6" s="1"/>
  <c r="K26" i="6"/>
  <c r="L26" i="6" s="1"/>
  <c r="K25" i="6"/>
  <c r="L25" i="6" s="1"/>
  <c r="K23" i="6"/>
  <c r="L23" i="6" s="1"/>
  <c r="K22" i="6"/>
  <c r="L22" i="6" s="1"/>
  <c r="K21" i="6"/>
  <c r="L21" i="6" s="1"/>
  <c r="K20" i="6"/>
  <c r="L20" i="6" s="1"/>
  <c r="K18" i="6"/>
  <c r="L18" i="6" s="1"/>
  <c r="K17" i="6"/>
  <c r="L17" i="6" s="1"/>
  <c r="K16" i="6"/>
  <c r="L16" i="6" s="1"/>
  <c r="K15" i="6"/>
  <c r="L15" i="6" s="1"/>
  <c r="K13" i="6"/>
  <c r="L13" i="6" s="1"/>
  <c r="K12" i="6"/>
  <c r="L12" i="6" s="1"/>
  <c r="K11" i="6"/>
  <c r="L11" i="6" s="1"/>
  <c r="J10" i="6"/>
  <c r="M9" i="6" s="1"/>
  <c r="K10" i="6" l="1"/>
  <c r="N9" i="6" s="1"/>
  <c r="O14" i="6"/>
  <c r="O19" i="6"/>
  <c r="O24" i="6"/>
  <c r="N14" i="6"/>
  <c r="N24" i="6"/>
  <c r="N19" i="6"/>
  <c r="N11" i="11"/>
  <c r="P44" i="2"/>
  <c r="L10" i="11"/>
  <c r="L10" i="6" l="1"/>
  <c r="O9" i="6" s="1"/>
  <c r="M10" i="11"/>
  <c r="N10" i="11" l="1"/>
  <c r="Q9" i="11" s="1"/>
  <c r="J34" i="2" s="1"/>
  <c r="P9" i="11"/>
  <c r="I34" i="2" s="1"/>
  <c r="D1" i="6"/>
  <c r="E1" i="6"/>
  <c r="D2" i="6"/>
  <c r="E2" i="6"/>
  <c r="D3" i="6"/>
  <c r="E3" i="6"/>
  <c r="D3" i="11"/>
  <c r="C3" i="11"/>
  <c r="D2" i="11"/>
  <c r="C2" i="11"/>
  <c r="D1" i="11"/>
  <c r="C1" i="11"/>
  <c r="D3" i="10"/>
  <c r="C3" i="10"/>
  <c r="D2" i="10"/>
  <c r="C2" i="10"/>
  <c r="D1" i="10"/>
  <c r="C1" i="10"/>
  <c r="D3" i="9"/>
  <c r="C3" i="9"/>
  <c r="D2" i="9"/>
  <c r="C2" i="9"/>
  <c r="D1" i="9"/>
  <c r="C1" i="9"/>
  <c r="D3" i="4"/>
  <c r="C3" i="4"/>
  <c r="D2" i="4"/>
  <c r="C2" i="4"/>
  <c r="D1" i="4"/>
  <c r="C1" i="4"/>
  <c r="D3" i="8"/>
  <c r="D2" i="8"/>
  <c r="D1" i="8"/>
  <c r="C3" i="8"/>
  <c r="C2" i="8"/>
  <c r="C1" i="8"/>
  <c r="L32" i="11"/>
  <c r="L31" i="11"/>
  <c r="L30" i="11"/>
  <c r="L29" i="11"/>
  <c r="L28" i="11"/>
  <c r="L27" i="11"/>
  <c r="O25" i="11" s="1"/>
  <c r="H40" i="2" s="1"/>
  <c r="L26" i="11"/>
  <c r="M26" i="11" s="1"/>
  <c r="L24" i="11"/>
  <c r="L23" i="11"/>
  <c r="L22" i="11"/>
  <c r="L21" i="11"/>
  <c r="L20" i="11"/>
  <c r="L19" i="11"/>
  <c r="L18" i="11"/>
  <c r="M18" i="11" s="1"/>
  <c r="N18" i="11" s="1"/>
  <c r="L16" i="11"/>
  <c r="L15" i="11"/>
  <c r="L14" i="11"/>
  <c r="L13" i="11"/>
  <c r="L12" i="11"/>
  <c r="L11" i="11"/>
  <c r="L46" i="9"/>
  <c r="L11" i="8"/>
  <c r="L10" i="8"/>
  <c r="M10" i="8" s="1"/>
  <c r="J18" i="6"/>
  <c r="J17" i="6"/>
  <c r="J16" i="6"/>
  <c r="J15" i="6"/>
  <c r="L45" i="9"/>
  <c r="L47" i="9"/>
  <c r="L48" i="9"/>
  <c r="L49" i="9"/>
  <c r="L17" i="9"/>
  <c r="M17" i="9" s="1"/>
  <c r="L18" i="9"/>
  <c r="L19" i="9"/>
  <c r="L11" i="10"/>
  <c r="M11" i="10" s="1"/>
  <c r="J23" i="6"/>
  <c r="J22" i="6"/>
  <c r="J21" i="6"/>
  <c r="J20" i="6"/>
  <c r="L13" i="10"/>
  <c r="M13" i="10" s="1"/>
  <c r="N13" i="10" s="1"/>
  <c r="L12" i="10"/>
  <c r="M12" i="10" s="1"/>
  <c r="N12" i="10" s="1"/>
  <c r="J27" i="6"/>
  <c r="J28" i="6"/>
  <c r="J26" i="6"/>
  <c r="J25" i="6"/>
  <c r="J11" i="6"/>
  <c r="J12" i="6"/>
  <c r="J13" i="6"/>
  <c r="L43" i="9"/>
  <c r="L42" i="9"/>
  <c r="L41" i="9"/>
  <c r="L40" i="9"/>
  <c r="L39" i="9"/>
  <c r="M39" i="9" s="1"/>
  <c r="L37" i="9"/>
  <c r="L36" i="9"/>
  <c r="L35" i="9"/>
  <c r="L34" i="9"/>
  <c r="L33" i="9"/>
  <c r="M33" i="9" s="1"/>
  <c r="L31" i="9"/>
  <c r="L30" i="9"/>
  <c r="L29" i="9"/>
  <c r="L28" i="9"/>
  <c r="L27" i="9"/>
  <c r="M27" i="9" s="1"/>
  <c r="L25" i="9"/>
  <c r="L24" i="9"/>
  <c r="L23" i="9"/>
  <c r="L22" i="9"/>
  <c r="L21" i="9"/>
  <c r="M21" i="9" s="1"/>
  <c r="L15" i="9"/>
  <c r="L14" i="9"/>
  <c r="L13" i="9"/>
  <c r="L12" i="9"/>
  <c r="L11" i="9"/>
  <c r="M11" i="9" s="1"/>
  <c r="L24" i="4"/>
  <c r="L23" i="4"/>
  <c r="M23" i="4" s="1"/>
  <c r="L21" i="4"/>
  <c r="L20" i="4"/>
  <c r="L19" i="4"/>
  <c r="L18" i="4"/>
  <c r="L13" i="4"/>
  <c r="L51" i="4"/>
  <c r="L50" i="4"/>
  <c r="L49" i="4"/>
  <c r="L48" i="4"/>
  <c r="L47" i="4"/>
  <c r="M47" i="4" s="1"/>
  <c r="L45" i="4"/>
  <c r="L44" i="4"/>
  <c r="L43" i="4"/>
  <c r="L42" i="4"/>
  <c r="L41" i="4"/>
  <c r="M41" i="4" s="1"/>
  <c r="L39" i="4"/>
  <c r="L38" i="4"/>
  <c r="L37" i="4"/>
  <c r="L36" i="4"/>
  <c r="M36" i="4" s="1"/>
  <c r="N36" i="4" s="1"/>
  <c r="L35" i="4"/>
  <c r="M35" i="4" s="1"/>
  <c r="L33" i="4"/>
  <c r="L32" i="4"/>
  <c r="L31" i="4"/>
  <c r="L30" i="4"/>
  <c r="L29" i="4"/>
  <c r="M29" i="4" s="1"/>
  <c r="L40" i="8"/>
  <c r="L39" i="8"/>
  <c r="L38" i="8"/>
  <c r="L37" i="8"/>
  <c r="L36" i="8"/>
  <c r="L35" i="8"/>
  <c r="L34" i="8"/>
  <c r="M34" i="8" s="1"/>
  <c r="L32" i="8"/>
  <c r="L31" i="8"/>
  <c r="L30" i="8"/>
  <c r="L29" i="8"/>
  <c r="L28" i="8"/>
  <c r="L27" i="8"/>
  <c r="L26" i="8"/>
  <c r="M26" i="8" s="1"/>
  <c r="L24" i="8"/>
  <c r="L23" i="8"/>
  <c r="L22" i="8"/>
  <c r="L21" i="8"/>
  <c r="L20" i="8"/>
  <c r="L19" i="8"/>
  <c r="L18" i="8"/>
  <c r="M18" i="8" s="1"/>
  <c r="L16" i="8"/>
  <c r="L15" i="8"/>
  <c r="L14" i="8"/>
  <c r="L13" i="8"/>
  <c r="L12" i="8"/>
  <c r="L11" i="4"/>
  <c r="M11" i="4" s="1"/>
  <c r="L12" i="4"/>
  <c r="L14" i="4"/>
  <c r="L15" i="4"/>
  <c r="L17" i="4"/>
  <c r="M17" i="4" s="1"/>
  <c r="L25" i="4"/>
  <c r="L26" i="4"/>
  <c r="L27" i="4"/>
  <c r="N26" i="11" l="1"/>
  <c r="Q25" i="11" s="1"/>
  <c r="J40" i="2" s="1"/>
  <c r="P25" i="11"/>
  <c r="I40" i="2" s="1"/>
  <c r="O44" i="9"/>
  <c r="H36" i="2" s="1"/>
  <c r="M45" i="9"/>
  <c r="N39" i="9"/>
  <c r="Q38" i="9" s="1"/>
  <c r="J33" i="2" s="1"/>
  <c r="P38" i="9"/>
  <c r="I33" i="2" s="1"/>
  <c r="N33" i="9"/>
  <c r="Q32" i="9" s="1"/>
  <c r="J32" i="2" s="1"/>
  <c r="P32" i="9"/>
  <c r="I32" i="2" s="1"/>
  <c r="N27" i="9"/>
  <c r="Q26" i="9" s="1"/>
  <c r="J31" i="2" s="1"/>
  <c r="P26" i="9"/>
  <c r="I31" i="2" s="1"/>
  <c r="N21" i="9"/>
  <c r="Q20" i="9" s="1"/>
  <c r="J30" i="2" s="1"/>
  <c r="P20" i="9"/>
  <c r="I30" i="2" s="1"/>
  <c r="N11" i="9"/>
  <c r="Q10" i="9" s="1"/>
  <c r="J28" i="2" s="1"/>
  <c r="P10" i="9"/>
  <c r="I28" i="2" s="1"/>
  <c r="O10" i="9"/>
  <c r="H28" i="2" s="1"/>
  <c r="N47" i="4"/>
  <c r="Q46" i="4" s="1"/>
  <c r="J25" i="2" s="1"/>
  <c r="P46" i="4"/>
  <c r="I25" i="2" s="1"/>
  <c r="N41" i="4"/>
  <c r="Q40" i="4" s="1"/>
  <c r="J24" i="2" s="1"/>
  <c r="P40" i="4"/>
  <c r="I24" i="2" s="1"/>
  <c r="N35" i="4"/>
  <c r="Q34" i="4" s="1"/>
  <c r="J23" i="2" s="1"/>
  <c r="P34" i="4"/>
  <c r="I23" i="2" s="1"/>
  <c r="N23" i="4"/>
  <c r="Q22" i="4" s="1"/>
  <c r="J21" i="2" s="1"/>
  <c r="P22" i="4"/>
  <c r="I21" i="2" s="1"/>
  <c r="N34" i="8"/>
  <c r="Q33" i="8" s="1"/>
  <c r="J16" i="2" s="1"/>
  <c r="P33" i="8"/>
  <c r="I16" i="2" s="1"/>
  <c r="N26" i="8"/>
  <c r="Q25" i="8" s="1"/>
  <c r="J14" i="2" s="1"/>
  <c r="P25" i="8"/>
  <c r="I14" i="2" s="1"/>
  <c r="N18" i="8"/>
  <c r="Q17" i="8" s="1"/>
  <c r="J13" i="2" s="1"/>
  <c r="P17" i="8"/>
  <c r="I13" i="2" s="1"/>
  <c r="N10" i="8"/>
  <c r="Q9" i="8" s="1"/>
  <c r="J12" i="2" s="1"/>
  <c r="P9" i="8"/>
  <c r="I12" i="2" s="1"/>
  <c r="O17" i="11"/>
  <c r="H35" i="2" s="1"/>
  <c r="M20" i="11"/>
  <c r="N29" i="4"/>
  <c r="Q28" i="4" s="1"/>
  <c r="J22" i="2" s="1"/>
  <c r="P28" i="4"/>
  <c r="I22" i="2" s="1"/>
  <c r="N17" i="4"/>
  <c r="Q16" i="4" s="1"/>
  <c r="J20" i="2" s="1"/>
  <c r="P16" i="4"/>
  <c r="I20" i="2" s="1"/>
  <c r="N17" i="9"/>
  <c r="Q16" i="9" s="1"/>
  <c r="J29" i="2" s="1"/>
  <c r="P16" i="9"/>
  <c r="I29" i="2" s="1"/>
  <c r="N11" i="4"/>
  <c r="Q10" i="4" s="1"/>
  <c r="J19" i="2" s="1"/>
  <c r="P10" i="4"/>
  <c r="I19" i="2" s="1"/>
  <c r="N11" i="10"/>
  <c r="Q10" i="10" s="1"/>
  <c r="J41" i="2" s="1"/>
  <c r="N39" i="2" s="1"/>
  <c r="R38" i="2" s="1"/>
  <c r="P10" i="10"/>
  <c r="I41" i="2" s="1"/>
  <c r="O25" i="8"/>
  <c r="H14" i="2" s="1"/>
  <c r="O33" i="8"/>
  <c r="H16" i="2" s="1"/>
  <c r="O9" i="8"/>
  <c r="H12" i="2" s="1"/>
  <c r="M14" i="6"/>
  <c r="O9" i="11"/>
  <c r="H34" i="2" s="1"/>
  <c r="O10" i="10"/>
  <c r="H41" i="2" s="1"/>
  <c r="L39" i="2" s="1"/>
  <c r="P38" i="2" s="1"/>
  <c r="O20" i="9"/>
  <c r="H30" i="2" s="1"/>
  <c r="O32" i="9"/>
  <c r="H32" i="2" s="1"/>
  <c r="O16" i="9"/>
  <c r="H29" i="2" s="1"/>
  <c r="O26" i="9"/>
  <c r="H31" i="2" s="1"/>
  <c r="O38" i="9"/>
  <c r="H33" i="2" s="1"/>
  <c r="O16" i="4"/>
  <c r="H20" i="2" s="1"/>
  <c r="O10" i="4"/>
  <c r="H19" i="2" s="1"/>
  <c r="O34" i="4"/>
  <c r="H23" i="2" s="1"/>
  <c r="O22" i="4"/>
  <c r="H21" i="2" s="1"/>
  <c r="O46" i="4"/>
  <c r="H25" i="2" s="1"/>
  <c r="O40" i="4"/>
  <c r="H24" i="2" s="1"/>
  <c r="O28" i="4"/>
  <c r="H22" i="2" s="1"/>
  <c r="O17" i="8"/>
  <c r="M39" i="2" l="1"/>
  <c r="Q38" i="2" s="1"/>
  <c r="N45" i="9"/>
  <c r="Q44" i="9" s="1"/>
  <c r="J36" i="2" s="1"/>
  <c r="P44" i="9"/>
  <c r="I36" i="2" s="1"/>
  <c r="L27" i="2"/>
  <c r="N18" i="2"/>
  <c r="M18" i="2"/>
  <c r="L18" i="2"/>
  <c r="M11" i="2"/>
  <c r="Q49" i="2" s="1"/>
  <c r="N11" i="2"/>
  <c r="R49" i="2" s="1"/>
  <c r="N20" i="11"/>
  <c r="Q17" i="11" s="1"/>
  <c r="J35" i="2" s="1"/>
  <c r="N27" i="2" s="1"/>
  <c r="P17" i="11"/>
  <c r="I35" i="2" s="1"/>
  <c r="S47" i="2"/>
  <c r="H13" i="2"/>
  <c r="L11" i="2" s="1"/>
  <c r="M27" i="2" l="1"/>
  <c r="Q10" i="2" s="1"/>
  <c r="Q42" i="2" s="1"/>
  <c r="R10" i="2"/>
  <c r="R42" i="2" s="1"/>
  <c r="P49" i="2"/>
  <c r="P10" i="2"/>
  <c r="P43" i="2" s="1"/>
  <c r="P47" i="2" s="1"/>
  <c r="P48" i="2" s="1"/>
  <c r="P42" i="2" l="1"/>
  <c r="Q43" i="2"/>
  <c r="R43" i="2" s="1"/>
  <c r="P50" i="2"/>
  <c r="R50" i="2" l="1"/>
  <c r="R47" i="2"/>
  <c r="Q50" i="2"/>
  <c r="Q47" i="2"/>
</calcChain>
</file>

<file path=xl/comments1.xml><?xml version="1.0" encoding="utf-8"?>
<comments xmlns="http://schemas.openxmlformats.org/spreadsheetml/2006/main">
  <authors>
    <author>Windows ユーザー</author>
  </authors>
  <commentList>
    <comment ref="M2" authorId="0" shapeId="0">
      <text>
        <r>
          <rPr>
            <sz val="10"/>
            <color indexed="81"/>
            <rFont val="Meiryo UI"/>
            <family val="3"/>
            <charset val="128"/>
          </rPr>
          <t>5、10、15のいずれかを記入してください
（単位は記入不要です）</t>
        </r>
      </text>
    </comment>
  </commentList>
</comments>
</file>

<file path=xl/sharedStrings.xml><?xml version="1.0" encoding="utf-8"?>
<sst xmlns="http://schemas.openxmlformats.org/spreadsheetml/2006/main" count="207" uniqueCount="97">
  <si>
    <t>事務所賃貸料</t>
    <rPh sb="0" eb="2">
      <t>ジム</t>
    </rPh>
    <rPh sb="2" eb="3">
      <t>ショ</t>
    </rPh>
    <rPh sb="3" eb="6">
      <t>チンタイリョウ</t>
    </rPh>
    <phoneticPr fontId="2"/>
  </si>
  <si>
    <t>査証・滞在許可証取得費</t>
    <rPh sb="0" eb="2">
      <t>サショウ</t>
    </rPh>
    <rPh sb="3" eb="5">
      <t>タイザイ</t>
    </rPh>
    <rPh sb="5" eb="8">
      <t>キョカショウ</t>
    </rPh>
    <rPh sb="8" eb="10">
      <t>シュトク</t>
    </rPh>
    <rPh sb="10" eb="11">
      <t>ヒ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</si>
  <si>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</si>
  <si>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水道光熱費</t>
    <rPh sb="0" eb="2">
      <t>スイドウ</t>
    </rPh>
    <rPh sb="2" eb="5">
      <t>コウネツヒ</t>
    </rPh>
    <phoneticPr fontId="2"/>
  </si>
  <si>
    <t>現地交通費</t>
    <rPh sb="0" eb="2">
      <t>ゲンチ</t>
    </rPh>
    <rPh sb="2" eb="5">
      <t>コウツウヒ</t>
    </rPh>
    <phoneticPr fontId="2"/>
  </si>
  <si>
    <t>単価</t>
    <rPh sb="0" eb="2">
      <t>タンカ</t>
    </rPh>
    <phoneticPr fontId="2"/>
  </si>
  <si>
    <t>積数①</t>
    <rPh sb="0" eb="2">
      <t>セキスウ</t>
    </rPh>
    <phoneticPr fontId="2"/>
  </si>
  <si>
    <t>積数②</t>
    <rPh sb="0" eb="2">
      <t>セキスウ</t>
    </rPh>
    <phoneticPr fontId="2"/>
  </si>
  <si>
    <t>備考
(根拠含む。)</t>
    <rPh sb="0" eb="2">
      <t>ビコウ</t>
    </rPh>
    <rPh sb="4" eb="6">
      <t>コンキョ</t>
    </rPh>
    <rPh sb="6" eb="7">
      <t>フク</t>
    </rPh>
    <phoneticPr fontId="2"/>
  </si>
  <si>
    <t>単位</t>
    <rPh sb="0" eb="2">
      <t>タンイ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</si>
  <si>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</si>
  <si>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</si>
  <si>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</si>
  <si>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（１）直接事業費</t>
    <rPh sb="3" eb="5">
      <t>チョクセツ</t>
    </rPh>
    <rPh sb="5" eb="7">
      <t>ジギョウ</t>
    </rPh>
    <rPh sb="7" eb="8">
      <t>ヒ</t>
    </rPh>
    <phoneticPr fontId="2"/>
  </si>
  <si>
    <t>その他（必要に応じてコンポーネントを追加）</t>
    <rPh sb="2" eb="3">
      <t>タ</t>
    </rPh>
    <rPh sb="4" eb="6">
      <t>ヒツヨウ</t>
    </rPh>
    <rPh sb="7" eb="8">
      <t>オウ</t>
    </rPh>
    <rPh sb="18" eb="20">
      <t>ツイカ</t>
    </rPh>
    <phoneticPr fontId="2"/>
  </si>
  <si>
    <t>コンポーネント別明細</t>
    <rPh sb="7" eb="8">
      <t>ベツ</t>
    </rPh>
    <rPh sb="8" eb="10">
      <t>メイサイ</t>
    </rPh>
    <phoneticPr fontId="2"/>
  </si>
  <si>
    <t>単位：円</t>
    <rPh sb="0" eb="2">
      <t>タンイ</t>
    </rPh>
    <rPh sb="3" eb="4">
      <t>エン</t>
    </rPh>
    <phoneticPr fontId="2"/>
  </si>
  <si>
    <t>個別事業明細</t>
    <rPh sb="0" eb="2">
      <t>コベツ</t>
    </rPh>
    <rPh sb="2" eb="4">
      <t>ジギョウ</t>
    </rPh>
    <rPh sb="4" eb="6">
      <t>メイサイ</t>
    </rPh>
    <phoneticPr fontId="2"/>
  </si>
  <si>
    <t>小計</t>
    <rPh sb="0" eb="2">
      <t>コバカリ</t>
    </rPh>
    <phoneticPr fontId="2"/>
  </si>
  <si>
    <t>計上費目</t>
    <rPh sb="0" eb="2">
      <t>ケイジョウ</t>
    </rPh>
    <rPh sb="2" eb="4">
      <t>ヒモク</t>
    </rPh>
    <phoneticPr fontId="2"/>
  </si>
  <si>
    <t>国際スタッフ人件費</t>
    <rPh sb="0" eb="2">
      <t>コクサイ</t>
    </rPh>
    <rPh sb="6" eb="9">
      <t>ジンケンヒ</t>
    </rPh>
    <phoneticPr fontId="2"/>
  </si>
  <si>
    <t>【コンポーネント名：　　　　　】</t>
    <rPh sb="8" eb="9">
      <t>メイ</t>
    </rPh>
    <phoneticPr fontId="2"/>
  </si>
  <si>
    <t>本部スタッフ人件費</t>
    <rPh sb="0" eb="2">
      <t>ホンブ</t>
    </rPh>
    <rPh sb="6" eb="9">
      <t>ジンケンヒ</t>
    </rPh>
    <phoneticPr fontId="2"/>
  </si>
  <si>
    <t>個別人件費明細</t>
    <rPh sb="0" eb="2">
      <t>コベツ</t>
    </rPh>
    <rPh sb="2" eb="5">
      <t>ジンケンヒ</t>
    </rPh>
    <rPh sb="5" eb="7">
      <t>メイサイ</t>
    </rPh>
    <phoneticPr fontId="2"/>
  </si>
  <si>
    <t>※実施地が異なる場合は、事業地がわかるように記載</t>
    <rPh sb="1" eb="3">
      <t>ジッシ</t>
    </rPh>
    <rPh sb="3" eb="4">
      <t>チ</t>
    </rPh>
    <rPh sb="5" eb="6">
      <t>コト</t>
    </rPh>
    <rPh sb="8" eb="10">
      <t>バアイ</t>
    </rPh>
    <rPh sb="12" eb="14">
      <t>ジギョウ</t>
    </rPh>
    <rPh sb="14" eb="15">
      <t>チ</t>
    </rPh>
    <rPh sb="22" eb="24">
      <t>キサイ</t>
    </rPh>
    <phoneticPr fontId="2"/>
  </si>
  <si>
    <t>固定資産費明細</t>
    <rPh sb="0" eb="2">
      <t>コテイ</t>
    </rPh>
    <rPh sb="2" eb="4">
      <t>シサン</t>
    </rPh>
    <rPh sb="4" eb="5">
      <t>ヒ</t>
    </rPh>
    <rPh sb="5" eb="7">
      <t>メイサイ</t>
    </rPh>
    <phoneticPr fontId="2"/>
  </si>
  <si>
    <t>備考
(必要性、根拠含む。)</t>
    <rPh sb="0" eb="2">
      <t>ビコウ</t>
    </rPh>
    <rPh sb="4" eb="7">
      <t>ヒツヨウセイ</t>
    </rPh>
    <rPh sb="8" eb="10">
      <t>コンキョ</t>
    </rPh>
    <rPh sb="10" eb="11">
      <t>フク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</si>
  <si>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</si>
  <si>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コンポーネント名①</t>
    <rPh sb="7" eb="8">
      <t>ナ</t>
    </rPh>
    <phoneticPr fontId="2"/>
  </si>
  <si>
    <t>コンポーネント名②</t>
    <rPh sb="7" eb="8">
      <t>ナ</t>
    </rPh>
    <phoneticPr fontId="2"/>
  </si>
  <si>
    <t>コンポーネント名③</t>
    <rPh sb="7" eb="8">
      <t>ナ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</si>
  <si>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</si>
  <si>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</si>
  <si>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事業共通経費</t>
    <rPh sb="0" eb="2">
      <t>ジギョウ</t>
    </rPh>
    <rPh sb="2" eb="4">
      <t>キョウツウ</t>
    </rPh>
    <rPh sb="4" eb="6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</si>
  <si>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</si>
  <si>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直接事業費計 １（１）</t>
    <rPh sb="0" eb="2">
      <t>チョクセツ</t>
    </rPh>
    <rPh sb="2" eb="4">
      <t>ジギョウ</t>
    </rPh>
    <rPh sb="4" eb="5">
      <t>ヒ</t>
    </rPh>
    <rPh sb="5" eb="6">
      <t>ケイ</t>
    </rPh>
    <phoneticPr fontId="2"/>
  </si>
  <si>
    <t>　</t>
    <phoneticPr fontId="2"/>
  </si>
  <si>
    <t>国内交通費</t>
    <rPh sb="0" eb="2">
      <t>コクナイ</t>
    </rPh>
    <rPh sb="2" eb="4">
      <t>コウツウ</t>
    </rPh>
    <rPh sb="4" eb="5">
      <t>ヒ</t>
    </rPh>
    <phoneticPr fontId="2"/>
  </si>
  <si>
    <t>保険料</t>
    <rPh sb="0" eb="3">
      <t>ホケンリョウ</t>
    </rPh>
    <phoneticPr fontId="2"/>
  </si>
  <si>
    <t>渡航費</t>
    <rPh sb="0" eb="3">
      <t>トコウヒ</t>
    </rPh>
    <phoneticPr fontId="2"/>
  </si>
  <si>
    <t>現地事業管理・運営費</t>
    <rPh sb="0" eb="2">
      <t>ゲンチ</t>
    </rPh>
    <rPh sb="2" eb="4">
      <t>ジギョウ</t>
    </rPh>
    <rPh sb="4" eb="6">
      <t>カンリ</t>
    </rPh>
    <rPh sb="7" eb="10">
      <t>ウンエイヒ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</si>
  <si>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1">
      <t>セイビ</t>
    </rPh>
    <rPh sb="11" eb="12">
      <t>ヒ</t>
    </rPh>
    <phoneticPr fontId="2"/>
  </si>
  <si>
    <t>（３）現地事業管理・運営費</t>
    <rPh sb="3" eb="5">
      <t>ゲンチ</t>
    </rPh>
    <rPh sb="5" eb="7">
      <t>ジギョウ</t>
    </rPh>
    <rPh sb="7" eb="9">
      <t>カンリ</t>
    </rPh>
    <rPh sb="10" eb="13">
      <t>ウンエイヒ</t>
    </rPh>
    <phoneticPr fontId="2"/>
  </si>
  <si>
    <t>本部事業管理費</t>
    <rPh sb="0" eb="2">
      <t>ホンブ</t>
    </rPh>
    <rPh sb="2" eb="4">
      <t>ジギョウ</t>
    </rPh>
    <rPh sb="4" eb="6">
      <t>カンリ</t>
    </rPh>
    <rPh sb="6" eb="7">
      <t>ヒ</t>
    </rPh>
    <phoneticPr fontId="2"/>
  </si>
  <si>
    <t>【事業共通経費】</t>
    <rPh sb="1" eb="3">
      <t>ジギョウ</t>
    </rPh>
    <rPh sb="3" eb="5">
      <t>キョウツウ</t>
    </rPh>
    <rPh sb="5" eb="7">
      <t>ケイヒ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</si>
  <si>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</si>
  <si>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</si>
  <si>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予防接種費用</t>
    <rPh sb="0" eb="2">
      <t>ヨボウ</t>
    </rPh>
    <rPh sb="2" eb="4">
      <t>セッシュ</t>
    </rPh>
    <rPh sb="4" eb="6">
      <t>ヒヨウ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</si>
  <si>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</si>
  <si>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（間接事業費明細）</t>
    <rPh sb="1" eb="3">
      <t>カンセツ</t>
    </rPh>
    <rPh sb="3" eb="5">
      <t>ジギョウ</t>
    </rPh>
    <rPh sb="5" eb="6">
      <t>ヒ</t>
    </rPh>
    <rPh sb="6" eb="8">
      <t>メイサイ</t>
    </rPh>
    <phoneticPr fontId="2"/>
  </si>
  <si>
    <t>国内交通費</t>
    <rPh sb="0" eb="2">
      <t>コクナイ</t>
    </rPh>
    <rPh sb="2" eb="5">
      <t>コウツウヒ</t>
    </rPh>
    <phoneticPr fontId="2"/>
  </si>
  <si>
    <t>航空旅費</t>
    <rPh sb="0" eb="2">
      <t>コウクウ</t>
    </rPh>
    <rPh sb="2" eb="4">
      <t>リョヒ</t>
    </rPh>
    <phoneticPr fontId="2"/>
  </si>
  <si>
    <t>査証・滞在許可書取得費</t>
    <rPh sb="0" eb="2">
      <t>サショウ</t>
    </rPh>
    <rPh sb="3" eb="5">
      <t>タイザイ</t>
    </rPh>
    <rPh sb="5" eb="7">
      <t>キョカ</t>
    </rPh>
    <rPh sb="7" eb="8">
      <t>ショ</t>
    </rPh>
    <rPh sb="8" eb="10">
      <t>シュトク</t>
    </rPh>
    <rPh sb="10" eb="11">
      <t>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</si>
  <si>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2">
      <t>セイビヒ</t>
    </rPh>
    <phoneticPr fontId="2"/>
  </si>
  <si>
    <t>2.本部事業実施経費　　　　　　　　　　　　　　　　　本部事業管理費</t>
    <rPh sb="2" eb="4">
      <t>ホンブ</t>
    </rPh>
    <rPh sb="4" eb="6">
      <t>ジギョウ</t>
    </rPh>
    <rPh sb="6" eb="8">
      <t>ジッシ</t>
    </rPh>
    <rPh sb="8" eb="10">
      <t>ケイヒ</t>
    </rPh>
    <rPh sb="27" eb="29">
      <t>ホンブ</t>
    </rPh>
    <rPh sb="29" eb="31">
      <t>ジギョウ</t>
    </rPh>
    <rPh sb="31" eb="33">
      <t>カンリ</t>
    </rPh>
    <rPh sb="33" eb="34">
      <t>ヒ</t>
    </rPh>
    <phoneticPr fontId="2"/>
  </si>
  <si>
    <t>小項目別合計</t>
    <rPh sb="0" eb="3">
      <t>ショウコウモク</t>
    </rPh>
    <rPh sb="3" eb="4">
      <t>ベツ</t>
    </rPh>
    <rPh sb="4" eb="6">
      <t>ゴウケイ</t>
    </rPh>
    <phoneticPr fontId="2"/>
  </si>
  <si>
    <t>　　　※取得項目単位で記入</t>
    <phoneticPr fontId="2"/>
  </si>
  <si>
    <t>通信費</t>
    <rPh sb="0" eb="3">
      <t>ツウシンヒ</t>
    </rPh>
    <phoneticPr fontId="2"/>
  </si>
  <si>
    <t>手数料（銀行振り込み等）</t>
    <rPh sb="0" eb="3">
      <t>テスウリョウ</t>
    </rPh>
    <rPh sb="4" eb="6">
      <t>ギンコウ</t>
    </rPh>
    <rPh sb="6" eb="7">
      <t>フ</t>
    </rPh>
    <rPh sb="8" eb="9">
      <t>コ</t>
    </rPh>
    <rPh sb="10" eb="11">
      <t>トウ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</si>
  <si>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</si>
  <si>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スタッフ人件費　明細</t>
    <rPh sb="4" eb="7">
      <t>ジンケンヒ</t>
    </rPh>
    <rPh sb="8" eb="10">
      <t>メイサイ</t>
    </rPh>
    <phoneticPr fontId="2"/>
  </si>
  <si>
    <t>明細は「間接事業費明細」に記入のこと。購入品に固定資産が含まれる場合は、「固定資産明細」に記入のこと。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rPh sb="19" eb="21">
      <t>コウニュウ</t>
    </rPh>
    <rPh sb="21" eb="22">
      <t>ヒン</t>
    </rPh>
    <rPh sb="23" eb="27">
      <t>コテイシサン</t>
    </rPh>
    <rPh sb="28" eb="29">
      <t>フク</t>
    </rPh>
    <rPh sb="32" eb="34">
      <t>バアイ</t>
    </rPh>
    <phoneticPr fontId="2"/>
  </si>
  <si>
    <t>明細は「コンポーネント別明細」に記入のこと。支援物資以外で固定資産が含まれる場合は、「固定資産明細」に記入のこと。</t>
    <rPh sb="0" eb="2">
      <t>メイサイ</t>
    </rPh>
    <rPh sb="11" eb="12">
      <t>ベツ</t>
    </rPh>
    <rPh sb="12" eb="14">
      <t>メイサイ</t>
    </rPh>
    <rPh sb="16" eb="18">
      <t>キニュウ</t>
    </rPh>
    <rPh sb="22" eb="24">
      <t>シエン</t>
    </rPh>
    <rPh sb="24" eb="26">
      <t>ブッシ</t>
    </rPh>
    <rPh sb="26" eb="28">
      <t>イガイ</t>
    </rPh>
    <phoneticPr fontId="2"/>
  </si>
  <si>
    <t>明細は「間接事業費明細」に記入のこと。購入品に固定資産が含まれる場合は、「固定資産明細」に記入のこと。</t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</si>
  <si>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</si>
  <si>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1.現地事業実施経費　
 (1)直接事業費</t>
    <rPh sb="2" eb="4">
      <t>ゲンチ</t>
    </rPh>
    <rPh sb="4" eb="6">
      <t>ジギョウ</t>
    </rPh>
    <rPh sb="6" eb="8">
      <t>ジッシ</t>
    </rPh>
    <rPh sb="8" eb="10">
      <t>ケイヒ</t>
    </rPh>
    <rPh sb="16" eb="18">
      <t>チョクセツ</t>
    </rPh>
    <rPh sb="18" eb="21">
      <t>ジギョウヒ</t>
    </rPh>
    <phoneticPr fontId="2"/>
  </si>
  <si>
    <t>（３）現地事業管理・運営費　
現地事務所運営用備品・事務用品費　　　　　　　　　　　　　　</t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</si>
  <si>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</si>
  <si>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</si>
  <si>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</si>
  <si>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備考
(根拠含む)</t>
    <rPh sb="0" eb="2">
      <t>ビコウ</t>
    </rPh>
    <rPh sb="4" eb="6">
      <t>コンキョ</t>
    </rPh>
    <rPh sb="6" eb="7">
      <t>フク</t>
    </rPh>
    <phoneticPr fontId="2"/>
  </si>
  <si>
    <t>人役</t>
    <rPh sb="0" eb="1">
      <t>ニン</t>
    </rPh>
    <rPh sb="1" eb="2">
      <t>エキ</t>
    </rPh>
    <phoneticPr fontId="2"/>
  </si>
  <si>
    <t>（職能区分とスタッフ名ごとに記入）</t>
    <rPh sb="1" eb="3">
      <t>ショクノウ</t>
    </rPh>
    <rPh sb="3" eb="5">
      <t>クブン</t>
    </rPh>
    <rPh sb="10" eb="11">
      <t>メイ</t>
    </rPh>
    <rPh sb="14" eb="16">
      <t>キニュウ</t>
    </rPh>
    <phoneticPr fontId="2"/>
  </si>
  <si>
    <t>単価　　　　　　（月額人件費）</t>
    <rPh sb="0" eb="2">
      <t>タンカ</t>
    </rPh>
    <rPh sb="9" eb="11">
      <t>ゲツガク</t>
    </rPh>
    <rPh sb="11" eb="13">
      <t>ジンケン</t>
    </rPh>
    <rPh sb="13" eb="14">
      <t>ヒ</t>
    </rPh>
    <phoneticPr fontId="2"/>
  </si>
  <si>
    <t>（職能区分ごとに記入）</t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</si>
  <si>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</si>
  <si>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</si>
  <si>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予算設計書</t>
    <rPh sb="0" eb="2">
      <t>ヨサン</t>
    </rPh>
    <rPh sb="2" eb="5">
      <t>セッケイショ</t>
    </rPh>
    <phoneticPr fontId="2"/>
  </si>
  <si>
    <t>プログラム名：</t>
    <rPh sb="5" eb="6">
      <t>メイ</t>
    </rPh>
    <phoneticPr fontId="2"/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</si>
  <si>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</si>
  <si>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</si>
  <si>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間接事業費計 １（２）（３）＋２＋３＋４</t>
    <rPh sb="0" eb="2">
      <t>カンセツ</t>
    </rPh>
    <rPh sb="2" eb="4">
      <t>ジギョウ</t>
    </rPh>
    <rPh sb="4" eb="5">
      <t>ヒ</t>
    </rPh>
    <rPh sb="5" eb="6">
      <t>ケイ</t>
    </rPh>
    <phoneticPr fontId="2"/>
  </si>
  <si>
    <t>JPF</t>
  </si>
  <si>
    <t>自己資金</t>
  </si>
  <si>
    <t>事業総額　JPF＋自己資金</t>
    <rPh sb="0" eb="2">
      <t>ジギョウ</t>
    </rPh>
    <rPh sb="2" eb="4">
      <t>ソウガク</t>
    </rPh>
    <rPh sb="9" eb="11">
      <t>ジコ</t>
    </rPh>
    <rPh sb="11" eb="13">
      <t>シキン</t>
    </rPh>
    <phoneticPr fontId="2"/>
  </si>
  <si>
    <t>政府資金</t>
    <rPh sb="0" eb="2">
      <t>セイフ</t>
    </rPh>
    <rPh sb="2" eb="4">
      <t>シキン</t>
    </rPh>
    <phoneticPr fontId="2"/>
  </si>
  <si>
    <t>民間資金</t>
    <rPh sb="0" eb="2">
      <t>ミンカン</t>
    </rPh>
    <rPh sb="2" eb="4">
      <t>シキン</t>
    </rPh>
    <phoneticPr fontId="2"/>
  </si>
  <si>
    <t>【資金比率】</t>
    <rPh sb="1" eb="3">
      <t>シキン</t>
    </rPh>
    <rPh sb="3" eb="5">
      <t>ヒリツ</t>
    </rPh>
    <phoneticPr fontId="2"/>
  </si>
  <si>
    <t>JPF</t>
    <phoneticPr fontId="2"/>
  </si>
  <si>
    <t>明細は「間接事業費明細」に記入のこと。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phoneticPr fontId="2"/>
  </si>
  <si>
    <t>個別職能区分ごとの明細は、「スタッフ人件費明細」に記入のこと。</t>
    <rPh sb="0" eb="2">
      <t>コベツ</t>
    </rPh>
    <rPh sb="2" eb="4">
      <t>ショクノウ</t>
    </rPh>
    <rPh sb="4" eb="6">
      <t>クブン</t>
    </rPh>
    <rPh sb="9" eb="11">
      <t>メイサイ</t>
    </rPh>
    <rPh sb="18" eb="21">
      <t>ジンケンヒ</t>
    </rPh>
    <rPh sb="21" eb="23">
      <t>メイサイ</t>
    </rPh>
    <rPh sb="25" eb="27">
      <t>キニュウ</t>
    </rPh>
    <phoneticPr fontId="2"/>
  </si>
  <si>
    <t>※各シートの薄黄色の箇所に必要事項を入力してください。（サンプルとして文字が入力されていますので、適宜修正してください。）</t>
    <rPh sb="1" eb="2">
      <t>カク</t>
    </rPh>
    <rPh sb="6" eb="7">
      <t>ウス</t>
    </rPh>
    <rPh sb="7" eb="9">
      <t>キイロ</t>
    </rPh>
    <rPh sb="10" eb="12">
      <t>カショ</t>
    </rPh>
    <rPh sb="13" eb="15">
      <t>ヒツヨウ</t>
    </rPh>
    <rPh sb="15" eb="17">
      <t>ジコウ</t>
    </rPh>
    <rPh sb="18" eb="20">
      <t>ニュウリョク</t>
    </rPh>
    <rPh sb="35" eb="37">
      <t>モジ</t>
    </rPh>
    <rPh sb="38" eb="40">
      <t>ニュウリョク</t>
    </rPh>
    <rPh sb="49" eb="51">
      <t>テキギ</t>
    </rPh>
    <rPh sb="51" eb="53">
      <t>シュウセイ</t>
    </rPh>
    <phoneticPr fontId="2"/>
  </si>
  <si>
    <r>
      <t>（２）渡航</t>
    </r>
    <r>
      <rPr>
        <sz val="10"/>
        <color indexed="8"/>
        <rFont val="メイリオ"/>
        <family val="3"/>
        <charset val="128"/>
      </rPr>
      <t>費</t>
    </r>
    <rPh sb="3" eb="6">
      <t>トコウヒ</t>
    </rPh>
    <rPh sb="5" eb="6">
      <t>ヒ</t>
    </rPh>
    <phoneticPr fontId="2"/>
  </si>
  <si>
    <r>
      <rPr>
        <sz val="10"/>
        <color indexed="62"/>
        <rFont val="メイリオ"/>
        <family val="3"/>
        <charset val="128"/>
      </rPr>
      <t>大項目合計</t>
    </r>
    <r>
      <rPr>
        <sz val="10"/>
        <rFont val="メイリオ"/>
        <family val="3"/>
        <charset val="128"/>
      </rPr>
      <t>　１＋２＋３＋４</t>
    </r>
    <rPh sb="0" eb="3">
      <t>ダイコウモク</t>
    </rPh>
    <rPh sb="3" eb="5">
      <t>ゴウケイ</t>
    </rPh>
    <phoneticPr fontId="2"/>
  </si>
  <si>
    <t>一般管理費等適用比率</t>
    <rPh sb="0" eb="2">
      <t>イッパン</t>
    </rPh>
    <rPh sb="2" eb="5">
      <t>カンリヒ</t>
    </rPh>
    <rPh sb="5" eb="6">
      <t>トウ</t>
    </rPh>
    <rPh sb="6" eb="8">
      <t>テキヨウ</t>
    </rPh>
    <rPh sb="8" eb="10">
      <t>ヒリツ</t>
    </rPh>
    <phoneticPr fontId="2"/>
  </si>
  <si>
    <t>「現地事業実施経費」の適用比率に相当する額を上限とする。</t>
    <rPh sb="1" eb="3">
      <t>ゲンチ</t>
    </rPh>
    <rPh sb="3" eb="5">
      <t>ジギョウ</t>
    </rPh>
    <rPh sb="5" eb="7">
      <t>ジッシ</t>
    </rPh>
    <rPh sb="7" eb="9">
      <t>ケイヒ</t>
    </rPh>
    <rPh sb="11" eb="13">
      <t>テキヨウ</t>
    </rPh>
    <rPh sb="13" eb="15">
      <t>ヒリツ</t>
    </rPh>
    <rPh sb="16" eb="18">
      <t>ソウトウ</t>
    </rPh>
    <rPh sb="20" eb="21">
      <t>ガク</t>
    </rPh>
    <rPh sb="22" eb="24">
      <t>ジョウゲン</t>
    </rPh>
    <phoneticPr fontId="2"/>
  </si>
  <si>
    <t>※尚、全体的に政府資金、民間資金の資金比率を参照しない場合、一部のコンポーネント、費目のみの使用は、フォーマットの計算式は使用せずに手打ち入力してください。</t>
    <rPh sb="1" eb="2">
      <t>ナオ</t>
    </rPh>
    <rPh sb="3" eb="6">
      <t>ゼンタイテキ</t>
    </rPh>
    <rPh sb="7" eb="11">
      <t>セイフシキン</t>
    </rPh>
    <rPh sb="12" eb="16">
      <t>ミンカンシキン</t>
    </rPh>
    <rPh sb="17" eb="21">
      <t>シキンヒリツ</t>
    </rPh>
    <rPh sb="22" eb="24">
      <t>サンショウ</t>
    </rPh>
    <rPh sb="27" eb="29">
      <t>バアイ</t>
    </rPh>
    <rPh sb="30" eb="32">
      <t>イチブ</t>
    </rPh>
    <rPh sb="41" eb="43">
      <t>ヒモク</t>
    </rPh>
    <rPh sb="46" eb="48">
      <t>シヨウ</t>
    </rPh>
    <rPh sb="57" eb="60">
      <t>ケイサンシキ</t>
    </rPh>
    <rPh sb="61" eb="63">
      <t>シヨウ</t>
    </rPh>
    <rPh sb="66" eb="68">
      <t>テウ</t>
    </rPh>
    <rPh sb="69" eb="7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</si>
</sst>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General&quot;％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10"/>
      <name val="メイリオ"/>
      <family val="3"/>
      <charset val="128"/>
    </font>
    <font>
      <sz val="10"/>
      <color indexed="22"/>
      <name val="メイリオ"/>
      <family val="3"/>
      <charset val="128"/>
    </font>
    <font>
      <sz val="10"/>
      <color indexed="62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10"/>
      <color indexed="1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33CC"/>
      <name val="メイリオ"/>
      <family val="3"/>
      <charset val="128"/>
    </font>
    <font>
      <sz val="11"/>
      <color indexed="45"/>
      <name val="メイリオ"/>
      <family val="3"/>
      <charset val="128"/>
    </font>
    <font>
      <sz val="10"/>
      <color indexed="81"/>
      <name val="Meiryo UI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11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35" xfId="0" applyFont="1" applyFill="1" applyBorder="1" applyAlignment="1">
      <alignment horizontal="center" vertical="center"/>
    </xf>
    <xf numFmtId="176" fontId="3" fillId="11" borderId="36" xfId="0" applyNumberFormat="1" applyFont="1" applyFill="1" applyBorder="1" applyAlignment="1">
      <alignment horizontal="right" vertical="center"/>
    </xf>
    <xf numFmtId="10" fontId="3" fillId="12" borderId="18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right" vertical="center"/>
    </xf>
    <xf numFmtId="10" fontId="3" fillId="0" borderId="0" xfId="2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38" fontId="6" fillId="10" borderId="4" xfId="1" applyFont="1" applyFill="1" applyBorder="1" applyAlignment="1">
      <alignment horizontal="center" vertical="center" wrapText="1"/>
    </xf>
    <xf numFmtId="38" fontId="6" fillId="10" borderId="12" xfId="1" applyFont="1" applyFill="1" applyBorder="1" applyAlignment="1">
      <alignment horizontal="center" vertical="center" wrapText="1"/>
    </xf>
    <xf numFmtId="38" fontId="6" fillId="10" borderId="7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10" borderId="17" xfId="1" applyFont="1" applyFill="1" applyBorder="1" applyAlignment="1">
      <alignment horizontal="center" vertical="center" wrapText="1"/>
    </xf>
    <xf numFmtId="38" fontId="6" fillId="10" borderId="16" xfId="1" applyFont="1" applyFill="1" applyBorder="1" applyAlignment="1">
      <alignment horizontal="center" vertical="center" wrapText="1"/>
    </xf>
    <xf numFmtId="38" fontId="6" fillId="7" borderId="12" xfId="1" applyNumberFormat="1" applyFont="1" applyFill="1" applyBorder="1" applyAlignment="1">
      <alignment horizontal="right" vertical="center"/>
    </xf>
    <xf numFmtId="38" fontId="6" fillId="7" borderId="2" xfId="1" applyNumberFormat="1" applyFont="1" applyFill="1" applyBorder="1" applyAlignment="1">
      <alignment horizontal="right" vertical="center"/>
    </xf>
    <xf numFmtId="38" fontId="7" fillId="5" borderId="6" xfId="1" applyNumberFormat="1" applyFont="1" applyFill="1" applyBorder="1" applyAlignment="1">
      <alignment horizontal="right" vertical="center" wrapText="1"/>
    </xf>
    <xf numFmtId="38" fontId="8" fillId="0" borderId="6" xfId="1" applyFont="1" applyBorder="1" applyAlignment="1">
      <alignment horizontal="left" vertical="center" wrapText="1"/>
    </xf>
    <xf numFmtId="38" fontId="6" fillId="6" borderId="12" xfId="1" applyNumberFormat="1" applyFont="1" applyFill="1" applyBorder="1" applyAlignment="1">
      <alignment horizontal="right" vertical="center"/>
    </xf>
    <xf numFmtId="38" fontId="6" fillId="4" borderId="6" xfId="1" applyNumberFormat="1" applyFont="1" applyFill="1" applyBorder="1" applyAlignment="1">
      <alignment horizontal="right" vertical="center" wrapText="1"/>
    </xf>
    <xf numFmtId="38" fontId="6" fillId="3" borderId="15" xfId="1" applyNumberFormat="1" applyFont="1" applyFill="1" applyBorder="1" applyAlignment="1">
      <alignment horizontal="right" vertical="center" wrapText="1"/>
    </xf>
    <xf numFmtId="38" fontId="6" fillId="3" borderId="5" xfId="1" applyNumberFormat="1" applyFont="1" applyFill="1" applyBorder="1" applyAlignment="1">
      <alignment horizontal="right" vertical="center" wrapText="1"/>
    </xf>
    <xf numFmtId="38" fontId="6" fillId="2" borderId="6" xfId="1" applyNumberFormat="1" applyFont="1" applyFill="1" applyBorder="1" applyAlignment="1">
      <alignment horizontal="right" vertical="center" wrapText="1"/>
    </xf>
    <xf numFmtId="38" fontId="6" fillId="11" borderId="6" xfId="1" applyNumberFormat="1" applyFont="1" applyFill="1" applyBorder="1" applyAlignment="1">
      <alignment horizontal="right" vertical="center" wrapText="1"/>
    </xf>
    <xf numFmtId="38" fontId="6" fillId="3" borderId="19" xfId="1" applyNumberFormat="1" applyFont="1" applyFill="1" applyBorder="1" applyAlignment="1">
      <alignment horizontal="right" vertical="center" wrapText="1"/>
    </xf>
    <xf numFmtId="38" fontId="6" fillId="3" borderId="16" xfId="1" applyNumberFormat="1" applyFont="1" applyFill="1" applyBorder="1" applyAlignment="1">
      <alignment horizontal="right" vertical="center" wrapText="1"/>
    </xf>
    <xf numFmtId="38" fontId="6" fillId="3" borderId="0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/>
    </xf>
    <xf numFmtId="38" fontId="6" fillId="2" borderId="6" xfId="1" applyNumberFormat="1" applyFont="1" applyFill="1" applyBorder="1" applyAlignment="1">
      <alignment horizontal="right" vertical="center"/>
    </xf>
    <xf numFmtId="38" fontId="6" fillId="11" borderId="6" xfId="1" applyNumberFormat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left" vertical="center" wrapText="1"/>
    </xf>
    <xf numFmtId="38" fontId="10" fillId="2" borderId="6" xfId="1" applyNumberFormat="1" applyFont="1" applyFill="1" applyBorder="1" applyAlignment="1">
      <alignment horizontal="right" vertical="center"/>
    </xf>
    <xf numFmtId="38" fontId="10" fillId="11" borderId="6" xfId="1" applyNumberFormat="1" applyFont="1" applyFill="1" applyBorder="1" applyAlignment="1">
      <alignment horizontal="right" vertical="center"/>
    </xf>
    <xf numFmtId="38" fontId="6" fillId="3" borderId="3" xfId="1" applyNumberFormat="1" applyFont="1" applyFill="1" applyBorder="1" applyAlignment="1">
      <alignment horizontal="right" vertical="center" wrapText="1"/>
    </xf>
    <xf numFmtId="38" fontId="6" fillId="7" borderId="16" xfId="1" applyFont="1" applyFill="1" applyBorder="1" applyAlignment="1">
      <alignment vertical="center"/>
    </xf>
    <xf numFmtId="38" fontId="6" fillId="6" borderId="1" xfId="1" applyFont="1" applyFill="1" applyBorder="1" applyAlignment="1">
      <alignment vertical="center"/>
    </xf>
    <xf numFmtId="38" fontId="6" fillId="6" borderId="2" xfId="1" applyFont="1" applyFill="1" applyBorder="1" applyAlignment="1">
      <alignment vertical="center"/>
    </xf>
    <xf numFmtId="38" fontId="6" fillId="3" borderId="0" xfId="1" applyNumberFormat="1" applyFont="1" applyFill="1" applyBorder="1" applyAlignment="1">
      <alignment horizontal="right" vertical="center"/>
    </xf>
    <xf numFmtId="38" fontId="6" fillId="3" borderId="16" xfId="1" applyNumberFormat="1" applyFont="1" applyFill="1" applyBorder="1" applyAlignment="1">
      <alignment horizontal="right" vertical="center"/>
    </xf>
    <xf numFmtId="38" fontId="6" fillId="3" borderId="19" xfId="1" applyNumberFormat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left" vertical="center"/>
    </xf>
    <xf numFmtId="38" fontId="6" fillId="6" borderId="16" xfId="1" applyFont="1" applyFill="1" applyBorder="1" applyAlignment="1">
      <alignment vertical="center"/>
    </xf>
    <xf numFmtId="38" fontId="6" fillId="11" borderId="15" xfId="1" applyNumberFormat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left" vertical="center" wrapText="1"/>
    </xf>
    <xf numFmtId="38" fontId="6" fillId="3" borderId="3" xfId="1" applyNumberFormat="1" applyFont="1" applyFill="1" applyBorder="1" applyAlignment="1">
      <alignment horizontal="right" vertical="center"/>
    </xf>
    <xf numFmtId="38" fontId="6" fillId="6" borderId="12" xfId="1" applyFont="1" applyFill="1" applyBorder="1" applyAlignment="1">
      <alignment vertical="center"/>
    </xf>
    <xf numFmtId="38" fontId="6" fillId="3" borderId="1" xfId="1" applyNumberFormat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left" vertical="center" wrapText="1"/>
    </xf>
    <xf numFmtId="38" fontId="6" fillId="6" borderId="17" xfId="1" applyFont="1" applyFill="1" applyBorder="1" applyAlignment="1">
      <alignment vertical="center"/>
    </xf>
    <xf numFmtId="38" fontId="6" fillId="3" borderId="17" xfId="1" applyNumberFormat="1" applyFont="1" applyFill="1" applyBorder="1" applyAlignment="1">
      <alignment horizontal="right" vertical="center"/>
    </xf>
    <xf numFmtId="38" fontId="6" fillId="3" borderId="4" xfId="1" applyNumberFormat="1" applyFont="1" applyFill="1" applyBorder="1" applyAlignment="1">
      <alignment horizontal="right" vertical="center"/>
    </xf>
    <xf numFmtId="38" fontId="6" fillId="7" borderId="7" xfId="1" applyNumberFormat="1" applyFont="1" applyFill="1" applyBorder="1" applyAlignment="1">
      <alignment horizontal="right" vertical="center"/>
    </xf>
    <xf numFmtId="38" fontId="6" fillId="5" borderId="12" xfId="1" applyNumberFormat="1" applyFont="1" applyFill="1" applyBorder="1" applyAlignment="1">
      <alignment horizontal="right" vertical="center" wrapText="1"/>
    </xf>
    <xf numFmtId="38" fontId="6" fillId="5" borderId="6" xfId="1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38" fontId="6" fillId="6" borderId="11" xfId="1" applyFont="1" applyFill="1" applyBorder="1" applyAlignment="1">
      <alignment vertical="center"/>
    </xf>
    <xf numFmtId="38" fontId="6" fillId="3" borderId="15" xfId="1" applyNumberFormat="1" applyFont="1" applyFill="1" applyBorder="1" applyAlignment="1">
      <alignment horizontal="right" vertical="center"/>
    </xf>
    <xf numFmtId="38" fontId="6" fillId="3" borderId="2" xfId="1" applyNumberFormat="1" applyFont="1" applyFill="1" applyBorder="1" applyAlignment="1">
      <alignment horizontal="right" vertical="center"/>
    </xf>
    <xf numFmtId="38" fontId="6" fillId="7" borderId="17" xfId="1" applyFont="1" applyFill="1" applyBorder="1" applyAlignment="1">
      <alignment vertical="center"/>
    </xf>
    <xf numFmtId="38" fontId="6" fillId="6" borderId="0" xfId="1" applyFont="1" applyFill="1" applyBorder="1" applyAlignment="1">
      <alignment vertical="center"/>
    </xf>
    <xf numFmtId="38" fontId="6" fillId="11" borderId="7" xfId="1" applyNumberFormat="1" applyFont="1" applyFill="1" applyBorder="1" applyAlignment="1">
      <alignment horizontal="right" vertical="center"/>
    </xf>
    <xf numFmtId="38" fontId="6" fillId="6" borderId="19" xfId="1" applyFont="1" applyFill="1" applyBorder="1" applyAlignment="1">
      <alignment vertical="center"/>
    </xf>
    <xf numFmtId="38" fontId="7" fillId="6" borderId="6" xfId="1" applyNumberFormat="1" applyFont="1" applyFill="1" applyBorder="1" applyAlignment="1">
      <alignment horizontal="right" vertical="center"/>
    </xf>
    <xf numFmtId="38" fontId="7" fillId="5" borderId="38" xfId="1" applyNumberFormat="1" applyFont="1" applyFill="1" applyBorder="1" applyAlignment="1">
      <alignment horizontal="right" vertical="center" wrapText="1"/>
    </xf>
    <xf numFmtId="38" fontId="5" fillId="0" borderId="15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6" fillId="7" borderId="19" xfId="1" applyFont="1" applyFill="1" applyBorder="1" applyAlignment="1">
      <alignment vertical="center"/>
    </xf>
    <xf numFmtId="38" fontId="6" fillId="4" borderId="18" xfId="1" applyNumberFormat="1" applyFont="1" applyFill="1" applyBorder="1" applyAlignment="1">
      <alignment horizontal="right" vertical="center"/>
    </xf>
    <xf numFmtId="38" fontId="7" fillId="3" borderId="15" xfId="1" applyNumberFormat="1" applyFont="1" applyFill="1" applyBorder="1" applyAlignment="1">
      <alignment horizontal="right" vertical="center" wrapText="1"/>
    </xf>
    <xf numFmtId="0" fontId="3" fillId="6" borderId="0" xfId="0" applyFont="1" applyFill="1" applyAlignment="1">
      <alignment vertical="center"/>
    </xf>
    <xf numFmtId="38" fontId="6" fillId="11" borderId="6" xfId="0" applyNumberFormat="1" applyFont="1" applyFill="1" applyBorder="1" applyAlignment="1">
      <alignment horizontal="right" vertical="center"/>
    </xf>
    <xf numFmtId="38" fontId="6" fillId="9" borderId="0" xfId="0" applyNumberFormat="1" applyFont="1" applyFill="1" applyAlignment="1">
      <alignment horizontal="right" vertical="center"/>
    </xf>
    <xf numFmtId="38" fontId="6" fillId="9" borderId="6" xfId="0" applyNumberFormat="1" applyFont="1" applyFill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19" xfId="0" applyNumberFormat="1" applyFont="1" applyBorder="1" applyAlignment="1">
      <alignment horizontal="right" vertical="center"/>
    </xf>
    <xf numFmtId="38" fontId="3" fillId="0" borderId="16" xfId="0" applyNumberFormat="1" applyFont="1" applyBorder="1" applyAlignment="1">
      <alignment horizontal="right" vertical="center"/>
    </xf>
    <xf numFmtId="38" fontId="6" fillId="8" borderId="18" xfId="1" applyFont="1" applyFill="1" applyBorder="1" applyAlignment="1">
      <alignment vertical="center"/>
    </xf>
    <xf numFmtId="38" fontId="6" fillId="8" borderId="2" xfId="1" applyFont="1" applyFill="1" applyBorder="1" applyAlignment="1">
      <alignment vertical="center"/>
    </xf>
    <xf numFmtId="38" fontId="6" fillId="8" borderId="4" xfId="1" applyNumberFormat="1" applyFont="1" applyFill="1" applyBorder="1" applyAlignment="1">
      <alignment horizontal="center" vertical="center"/>
    </xf>
    <xf numFmtId="38" fontId="6" fillId="8" borderId="37" xfId="1" applyNumberFormat="1" applyFont="1" applyFill="1" applyBorder="1" applyAlignment="1">
      <alignment horizontal="center" vertical="center"/>
    </xf>
    <xf numFmtId="38" fontId="12" fillId="8" borderId="34" xfId="1" applyNumberFormat="1" applyFont="1" applyFill="1" applyBorder="1" applyAlignment="1">
      <alignment vertical="center"/>
    </xf>
    <xf numFmtId="38" fontId="7" fillId="8" borderId="7" xfId="1" applyNumberFormat="1" applyFont="1" applyFill="1" applyBorder="1" applyAlignment="1">
      <alignment vertical="center"/>
    </xf>
    <xf numFmtId="38" fontId="7" fillId="8" borderId="6" xfId="1" applyNumberFormat="1" applyFont="1" applyFill="1" applyBorder="1" applyAlignment="1">
      <alignment vertical="center"/>
    </xf>
    <xf numFmtId="38" fontId="6" fillId="8" borderId="19" xfId="1" applyFont="1" applyFill="1" applyBorder="1" applyAlignment="1">
      <alignment vertical="center"/>
    </xf>
    <xf numFmtId="0" fontId="6" fillId="8" borderId="16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38" fontId="7" fillId="6" borderId="7" xfId="1" applyNumberFormat="1" applyFont="1" applyFill="1" applyBorder="1" applyAlignment="1">
      <alignment horizontal="right" vertical="center"/>
    </xf>
    <xf numFmtId="0" fontId="6" fillId="8" borderId="17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6" fillId="10" borderId="4" xfId="1" applyFont="1" applyFill="1" applyBorder="1" applyAlignment="1">
      <alignment horizontal="right" vertical="center"/>
    </xf>
    <xf numFmtId="38" fontId="6" fillId="10" borderId="7" xfId="1" applyFont="1" applyFill="1" applyBorder="1" applyAlignment="1">
      <alignment horizontal="right" vertical="center"/>
    </xf>
    <xf numFmtId="38" fontId="6" fillId="3" borderId="14" xfId="1" applyFont="1" applyFill="1" applyBorder="1" applyAlignment="1">
      <alignment vertical="center"/>
    </xf>
    <xf numFmtId="38" fontId="6" fillId="11" borderId="20" xfId="1" applyFont="1" applyFill="1" applyBorder="1" applyAlignment="1">
      <alignment horizontal="right" vertical="center"/>
    </xf>
    <xf numFmtId="38" fontId="6" fillId="11" borderId="8" xfId="1" applyFont="1" applyFill="1" applyBorder="1" applyAlignment="1">
      <alignment horizontal="right" vertical="center"/>
    </xf>
    <xf numFmtId="38" fontId="6" fillId="11" borderId="20" xfId="1" applyFont="1" applyFill="1" applyBorder="1" applyAlignment="1">
      <alignment horizontal="center" vertical="center"/>
    </xf>
    <xf numFmtId="38" fontId="6" fillId="11" borderId="24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5" fillId="11" borderId="8" xfId="1" applyFont="1" applyFill="1" applyBorder="1" applyAlignment="1">
      <alignment vertical="center"/>
    </xf>
    <xf numFmtId="38" fontId="6" fillId="11" borderId="21" xfId="1" applyFont="1" applyFill="1" applyBorder="1" applyAlignment="1">
      <alignment horizontal="right" vertical="center"/>
    </xf>
    <xf numFmtId="38" fontId="6" fillId="11" borderId="9" xfId="1" applyFont="1" applyFill="1" applyBorder="1" applyAlignment="1">
      <alignment horizontal="right" vertical="center"/>
    </xf>
    <xf numFmtId="38" fontId="6" fillId="11" borderId="21" xfId="1" applyFont="1" applyFill="1" applyBorder="1" applyAlignment="1">
      <alignment horizontal="center" vertical="center"/>
    </xf>
    <xf numFmtId="38" fontId="6" fillId="11" borderId="25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5" fillId="11" borderId="9" xfId="1" applyFont="1" applyFill="1" applyBorder="1" applyAlignment="1">
      <alignment vertical="center"/>
    </xf>
    <xf numFmtId="38" fontId="6" fillId="11" borderId="22" xfId="1" applyFont="1" applyFill="1" applyBorder="1" applyAlignment="1">
      <alignment horizontal="right" vertical="center"/>
    </xf>
    <xf numFmtId="38" fontId="6" fillId="11" borderId="10" xfId="1" applyFont="1" applyFill="1" applyBorder="1" applyAlignment="1">
      <alignment horizontal="right" vertical="center"/>
    </xf>
    <xf numFmtId="38" fontId="6" fillId="11" borderId="22" xfId="1" applyFont="1" applyFill="1" applyBorder="1" applyAlignment="1">
      <alignment horizontal="center" vertical="center"/>
    </xf>
    <xf numFmtId="38" fontId="6" fillId="11" borderId="26" xfId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5" fillId="11" borderId="10" xfId="1" applyFont="1" applyFill="1" applyBorder="1" applyAlignment="1">
      <alignment vertical="center"/>
    </xf>
    <xf numFmtId="38" fontId="6" fillId="2" borderId="12" xfId="1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 vertical="center"/>
    </xf>
    <xf numFmtId="38" fontId="6" fillId="3" borderId="7" xfId="1" applyFont="1" applyFill="1" applyBorder="1" applyAlignment="1">
      <alignment vertical="center"/>
    </xf>
    <xf numFmtId="38" fontId="6" fillId="11" borderId="23" xfId="1" applyFont="1" applyFill="1" applyBorder="1" applyAlignment="1">
      <alignment horizontal="right" vertical="center"/>
    </xf>
    <xf numFmtId="38" fontId="6" fillId="11" borderId="23" xfId="1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5" fillId="11" borderId="23" xfId="1" applyFont="1" applyFill="1" applyBorder="1" applyAlignment="1">
      <alignment vertical="center"/>
    </xf>
    <xf numFmtId="38" fontId="5" fillId="3" borderId="14" xfId="1" applyFont="1" applyFill="1" applyBorder="1" applyAlignment="1">
      <alignment vertical="center"/>
    </xf>
    <xf numFmtId="38" fontId="6" fillId="11" borderId="20" xfId="1" applyFont="1" applyFill="1" applyBorder="1" applyAlignment="1">
      <alignment vertical="center"/>
    </xf>
    <xf numFmtId="38" fontId="6" fillId="11" borderId="8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11" borderId="21" xfId="1" applyFont="1" applyFill="1" applyBorder="1" applyAlignment="1">
      <alignment vertical="center"/>
    </xf>
    <xf numFmtId="38" fontId="6" fillId="11" borderId="9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11" borderId="22" xfId="1" applyFont="1" applyFill="1" applyBorder="1" applyAlignment="1">
      <alignment vertical="center"/>
    </xf>
    <xf numFmtId="38" fontId="6" fillId="11" borderId="10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2" borderId="12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5" fillId="3" borderId="7" xfId="1" applyFont="1" applyFill="1" applyBorder="1" applyAlignment="1">
      <alignment vertical="center"/>
    </xf>
    <xf numFmtId="38" fontId="6" fillId="11" borderId="23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5" fillId="11" borderId="13" xfId="1" applyFont="1" applyFill="1" applyBorder="1" applyAlignment="1">
      <alignment vertical="center"/>
    </xf>
    <xf numFmtId="38" fontId="6" fillId="10" borderId="4" xfId="1" applyFont="1" applyFill="1" applyBorder="1" applyAlignment="1">
      <alignment vertical="center"/>
    </xf>
    <xf numFmtId="38" fontId="6" fillId="10" borderId="7" xfId="1" applyFont="1" applyFill="1" applyBorder="1" applyAlignment="1">
      <alignment vertical="center"/>
    </xf>
    <xf numFmtId="38" fontId="6" fillId="3" borderId="14" xfId="1" applyFont="1" applyFill="1" applyBorder="1" applyAlignment="1">
      <alignment horizontal="left" vertical="center"/>
    </xf>
    <xf numFmtId="38" fontId="5" fillId="11" borderId="8" xfId="1" applyFont="1" applyFill="1" applyBorder="1" applyAlignment="1">
      <alignment horizontal="left" vertical="center"/>
    </xf>
    <xf numFmtId="38" fontId="5" fillId="11" borderId="9" xfId="1" applyFont="1" applyFill="1" applyBorder="1" applyAlignment="1">
      <alignment horizontal="left" vertical="center"/>
    </xf>
    <xf numFmtId="38" fontId="6" fillId="11" borderId="9" xfId="1" applyFont="1" applyFill="1" applyBorder="1" applyAlignment="1">
      <alignment horizontal="left" vertical="center"/>
    </xf>
    <xf numFmtId="38" fontId="5" fillId="11" borderId="10" xfId="1" applyFont="1" applyFill="1" applyBorder="1" applyAlignment="1">
      <alignment horizontal="left" vertical="center"/>
    </xf>
    <xf numFmtId="38" fontId="6" fillId="10" borderId="6" xfId="1" applyFont="1" applyFill="1" applyBorder="1" applyAlignment="1">
      <alignment vertical="center"/>
    </xf>
    <xf numFmtId="38" fontId="6" fillId="10" borderId="12" xfId="1" applyFont="1" applyFill="1" applyBorder="1" applyAlignment="1">
      <alignment vertical="center"/>
    </xf>
    <xf numFmtId="38" fontId="5" fillId="3" borderId="7" xfId="1" applyFont="1" applyFill="1" applyBorder="1" applyAlignment="1">
      <alignment horizontal="left" vertical="center"/>
    </xf>
    <xf numFmtId="38" fontId="6" fillId="11" borderId="27" xfId="1" applyFont="1" applyFill="1" applyBorder="1" applyAlignment="1">
      <alignment horizontal="right" vertical="center"/>
    </xf>
    <xf numFmtId="38" fontId="6" fillId="11" borderId="28" xfId="1" applyFont="1" applyFill="1" applyBorder="1" applyAlignment="1">
      <alignment horizontal="right" vertical="center"/>
    </xf>
    <xf numFmtId="38" fontId="6" fillId="11" borderId="27" xfId="1" applyFont="1" applyFill="1" applyBorder="1" applyAlignment="1">
      <alignment horizontal="center" vertical="center"/>
    </xf>
    <xf numFmtId="38" fontId="6" fillId="11" borderId="29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5" fillId="11" borderId="13" xfId="1" applyFont="1" applyFill="1" applyBorder="1" applyAlignment="1">
      <alignment horizontal="left" vertical="center"/>
    </xf>
    <xf numFmtId="38" fontId="6" fillId="0" borderId="17" xfId="1" applyFont="1" applyFill="1" applyBorder="1" applyAlignment="1">
      <alignment vertical="center"/>
    </xf>
    <xf numFmtId="38" fontId="6" fillId="2" borderId="14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6" fillId="11" borderId="13" xfId="1" applyFont="1" applyFill="1" applyBorder="1" applyAlignment="1">
      <alignment horizontal="right" vertical="center"/>
    </xf>
    <xf numFmtId="38" fontId="6" fillId="11" borderId="30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38" fontId="6" fillId="11" borderId="8" xfId="1" applyFont="1" applyFill="1" applyBorder="1" applyAlignment="1">
      <alignment horizontal="left" vertical="center"/>
    </xf>
    <xf numFmtId="38" fontId="6" fillId="11" borderId="10" xfId="1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38" fontId="6" fillId="11" borderId="13" xfId="1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6" fillId="10" borderId="12" xfId="1" applyFont="1" applyFill="1" applyBorder="1" applyAlignment="1">
      <alignment horizontal="right" vertical="center"/>
    </xf>
    <xf numFmtId="38" fontId="6" fillId="10" borderId="12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left" vertical="center"/>
    </xf>
    <xf numFmtId="38" fontId="6" fillId="2" borderId="6" xfId="1" applyFont="1" applyFill="1" applyBorder="1" applyAlignment="1">
      <alignment vertical="center"/>
    </xf>
    <xf numFmtId="38" fontId="5" fillId="3" borderId="14" xfId="1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3" fillId="11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7" fontId="3" fillId="11" borderId="3" xfId="0" applyNumberFormat="1" applyFont="1" applyFill="1" applyBorder="1" applyAlignment="1">
      <alignment horizontal="right" vertical="center" wrapText="1"/>
    </xf>
    <xf numFmtId="0" fontId="0" fillId="0" borderId="14" xfId="0" applyBorder="1" applyAlignment="1">
      <alignment vertical="center"/>
    </xf>
    <xf numFmtId="38" fontId="6" fillId="2" borderId="6" xfId="1" applyFont="1" applyFill="1" applyBorder="1" applyAlignment="1">
      <alignment horizontal="center" vertical="center" wrapText="1"/>
    </xf>
    <xf numFmtId="38" fontId="6" fillId="2" borderId="15" xfId="1" applyFont="1" applyFill="1" applyBorder="1" applyAlignment="1">
      <alignment horizontal="center" vertical="center" wrapText="1"/>
    </xf>
    <xf numFmtId="38" fontId="6" fillId="10" borderId="18" xfId="1" applyFont="1" applyFill="1" applyBorder="1" applyAlignment="1">
      <alignment horizontal="center" vertical="center" wrapText="1"/>
    </xf>
    <xf numFmtId="38" fontId="6" fillId="10" borderId="12" xfId="1" applyFont="1" applyFill="1" applyBorder="1" applyAlignment="1">
      <alignment horizontal="center" vertical="center" wrapText="1"/>
    </xf>
    <xf numFmtId="38" fontId="6" fillId="10" borderId="7" xfId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left" vertical="center"/>
    </xf>
    <xf numFmtId="38" fontId="6" fillId="7" borderId="1" xfId="1" applyFont="1" applyFill="1" applyBorder="1" applyAlignment="1">
      <alignment vertical="center"/>
    </xf>
    <xf numFmtId="38" fontId="6" fillId="7" borderId="12" xfId="1" applyFont="1" applyFill="1" applyBorder="1" applyAlignment="1">
      <alignment vertical="center"/>
    </xf>
    <xf numFmtId="38" fontId="6" fillId="8" borderId="12" xfId="1" applyNumberFormat="1" applyFont="1" applyFill="1" applyBorder="1" applyAlignment="1">
      <alignment horizontal="center" vertical="center"/>
    </xf>
    <xf numFmtId="38" fontId="6" fillId="7" borderId="12" xfId="1" applyNumberFormat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left" vertical="center" wrapText="1"/>
    </xf>
    <xf numFmtId="38" fontId="8" fillId="3" borderId="16" xfId="1" applyFont="1" applyFill="1" applyBorder="1" applyAlignment="1">
      <alignment horizontal="left" vertical="center" wrapText="1"/>
    </xf>
    <xf numFmtId="38" fontId="8" fillId="3" borderId="17" xfId="1" applyFont="1" applyFill="1" applyBorder="1" applyAlignment="1">
      <alignment horizontal="left" vertical="center" wrapText="1"/>
    </xf>
    <xf numFmtId="38" fontId="6" fillId="3" borderId="2" xfId="1" applyNumberFormat="1" applyFont="1" applyFill="1" applyBorder="1" applyAlignment="1">
      <alignment horizontal="right" vertical="center" wrapText="1"/>
    </xf>
    <xf numFmtId="38" fontId="6" fillId="3" borderId="0" xfId="1" applyNumberFormat="1" applyFont="1" applyFill="1" applyBorder="1" applyAlignment="1">
      <alignment horizontal="right" vertical="center" wrapText="1"/>
    </xf>
    <xf numFmtId="38" fontId="6" fillId="2" borderId="2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6" fillId="7" borderId="2" xfId="1" applyFont="1" applyFill="1" applyBorder="1" applyAlignment="1">
      <alignment vertical="center"/>
    </xf>
    <xf numFmtId="38" fontId="6" fillId="0" borderId="18" xfId="1" applyFont="1" applyBorder="1" applyAlignment="1">
      <alignment vertical="center" wrapText="1"/>
    </xf>
    <xf numFmtId="38" fontId="6" fillId="0" borderId="12" xfId="1" applyFont="1" applyBorder="1" applyAlignment="1">
      <alignment vertical="center" wrapText="1"/>
    </xf>
    <xf numFmtId="38" fontId="6" fillId="0" borderId="7" xfId="1" applyFont="1" applyBorder="1" applyAlignment="1">
      <alignment vertical="center" wrapText="1"/>
    </xf>
    <xf numFmtId="38" fontId="6" fillId="7" borderId="1" xfId="1" applyFont="1" applyFill="1" applyBorder="1" applyAlignment="1">
      <alignment vertical="center" wrapText="1"/>
    </xf>
    <xf numFmtId="38" fontId="6" fillId="7" borderId="16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 wrapText="1"/>
    </xf>
    <xf numFmtId="38" fontId="6" fillId="0" borderId="6" xfId="1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9" fillId="11" borderId="18" xfId="1" applyFont="1" applyFill="1" applyBorder="1" applyAlignment="1">
      <alignment vertical="center"/>
    </xf>
    <xf numFmtId="38" fontId="9" fillId="11" borderId="12" xfId="1" applyFont="1" applyFill="1" applyBorder="1" applyAlignment="1">
      <alignment vertical="center"/>
    </xf>
    <xf numFmtId="38" fontId="9" fillId="11" borderId="7" xfId="1" applyFont="1" applyFill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8" xfId="1" applyFont="1" applyBorder="1" applyAlignment="1">
      <alignment vertical="center" shrinkToFit="1"/>
    </xf>
    <xf numFmtId="38" fontId="9" fillId="0" borderId="12" xfId="1" applyFont="1" applyBorder="1" applyAlignment="1">
      <alignment vertical="center" shrinkToFit="1"/>
    </xf>
    <xf numFmtId="38" fontId="9" fillId="0" borderId="7" xfId="1" applyFont="1" applyBorder="1" applyAlignment="1">
      <alignment vertical="center" shrinkToFit="1"/>
    </xf>
    <xf numFmtId="38" fontId="6" fillId="7" borderId="18" xfId="1" applyFont="1" applyFill="1" applyBorder="1" applyAlignment="1">
      <alignment vertical="center"/>
    </xf>
    <xf numFmtId="38" fontId="6" fillId="0" borderId="18" xfId="1" applyNumberFormat="1" applyFont="1" applyFill="1" applyBorder="1" applyAlignment="1">
      <alignment vertical="center"/>
    </xf>
    <xf numFmtId="38" fontId="6" fillId="0" borderId="12" xfId="1" applyNumberFormat="1" applyFont="1" applyFill="1" applyBorder="1" applyAlignment="1">
      <alignment vertical="center"/>
    </xf>
    <xf numFmtId="38" fontId="6" fillId="0" borderId="7" xfId="1" applyNumberFormat="1" applyFont="1" applyFill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0" fontId="3" fillId="10" borderId="12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38" fontId="6" fillId="10" borderId="15" xfId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38" fontId="6" fillId="6" borderId="1" xfId="1" applyFont="1" applyFill="1" applyBorder="1" applyAlignment="1">
      <alignment vertical="center"/>
    </xf>
    <xf numFmtId="38" fontId="6" fillId="6" borderId="2" xfId="1" applyFont="1" applyFill="1" applyBorder="1" applyAlignment="1">
      <alignment vertical="center"/>
    </xf>
    <xf numFmtId="38" fontId="6" fillId="6" borderId="3" xfId="1" applyFont="1" applyFill="1" applyBorder="1" applyAlignment="1">
      <alignment vertical="center"/>
    </xf>
    <xf numFmtId="38" fontId="6" fillId="6" borderId="18" xfId="1" applyFont="1" applyFill="1" applyBorder="1" applyAlignment="1">
      <alignment vertical="center"/>
    </xf>
    <xf numFmtId="38" fontId="6" fillId="6" borderId="6" xfId="1" applyFont="1" applyFill="1" applyBorder="1" applyAlignment="1">
      <alignment vertical="center"/>
    </xf>
    <xf numFmtId="38" fontId="6" fillId="6" borderId="15" xfId="1" applyFont="1" applyFill="1" applyBorder="1" applyAlignment="1">
      <alignment vertical="center"/>
    </xf>
    <xf numFmtId="38" fontId="12" fillId="8" borderId="4" xfId="1" applyNumberFormat="1" applyFont="1" applyFill="1" applyBorder="1" applyAlignment="1">
      <alignment horizontal="right" vertical="center"/>
    </xf>
    <xf numFmtId="38" fontId="12" fillId="8" borderId="14" xfId="1" applyNumberFormat="1" applyFont="1" applyFill="1" applyBorder="1" applyAlignment="1">
      <alignment horizontal="right" vertical="center"/>
    </xf>
    <xf numFmtId="38" fontId="6" fillId="10" borderId="1" xfId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left" vertical="center" wrapText="1"/>
    </xf>
    <xf numFmtId="38" fontId="6" fillId="2" borderId="12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center" vertical="center" textRotation="255"/>
    </xf>
    <xf numFmtId="38" fontId="6" fillId="2" borderId="17" xfId="1" applyFont="1" applyFill="1" applyBorder="1" applyAlignment="1">
      <alignment horizontal="center" vertical="center" textRotation="255"/>
    </xf>
    <xf numFmtId="38" fontId="6" fillId="11" borderId="20" xfId="1" applyFont="1" applyFill="1" applyBorder="1" applyAlignment="1">
      <alignment vertical="center" wrapText="1"/>
    </xf>
    <xf numFmtId="38" fontId="6" fillId="11" borderId="20" xfId="1" applyFont="1" applyFill="1" applyBorder="1" applyAlignment="1">
      <alignment vertical="center"/>
    </xf>
    <xf numFmtId="38" fontId="6" fillId="11" borderId="24" xfId="1" applyFont="1" applyFill="1" applyBorder="1" applyAlignment="1">
      <alignment vertical="center"/>
    </xf>
    <xf numFmtId="38" fontId="6" fillId="11" borderId="25" xfId="1" applyFont="1" applyFill="1" applyBorder="1" applyAlignment="1">
      <alignment vertical="center" wrapText="1"/>
    </xf>
    <xf numFmtId="38" fontId="3" fillId="11" borderId="32" xfId="1" applyFont="1" applyFill="1" applyBorder="1" applyAlignment="1">
      <alignment vertical="center"/>
    </xf>
    <xf numFmtId="38" fontId="6" fillId="11" borderId="32" xfId="1" applyFont="1" applyFill="1" applyBorder="1" applyAlignment="1">
      <alignment vertical="center" wrapText="1"/>
    </xf>
    <xf numFmtId="38" fontId="6" fillId="11" borderId="9" xfId="1" applyFont="1" applyFill="1" applyBorder="1" applyAlignment="1">
      <alignment vertical="center" wrapText="1"/>
    </xf>
    <xf numFmtId="0" fontId="15" fillId="0" borderId="0" xfId="0" applyFont="1" applyBorder="1" applyAlignment="1">
      <alignment horizontal="right"/>
    </xf>
    <xf numFmtId="38" fontId="6" fillId="2" borderId="1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17" xfId="1" applyFont="1" applyFill="1" applyBorder="1" applyAlignment="1">
      <alignment horizontal="center" vertical="center"/>
    </xf>
    <xf numFmtId="38" fontId="9" fillId="11" borderId="30" xfId="1" applyFont="1" applyFill="1" applyBorder="1" applyAlignment="1">
      <alignment vertical="center" wrapText="1"/>
    </xf>
    <xf numFmtId="38" fontId="3" fillId="11" borderId="31" xfId="1" applyFont="1" applyFill="1" applyBorder="1" applyAlignment="1">
      <alignment vertical="center"/>
    </xf>
    <xf numFmtId="38" fontId="6" fillId="11" borderId="21" xfId="1" applyFont="1" applyFill="1" applyBorder="1" applyAlignment="1">
      <alignment vertical="center" wrapText="1"/>
    </xf>
    <xf numFmtId="38" fontId="3" fillId="11" borderId="21" xfId="1" applyFont="1" applyFill="1" applyBorder="1" applyAlignment="1">
      <alignment vertical="center"/>
    </xf>
    <xf numFmtId="38" fontId="6" fillId="2" borderId="12" xfId="1" applyFont="1" applyFill="1" applyBorder="1" applyAlignment="1">
      <alignment horizontal="right" vertical="center"/>
    </xf>
    <xf numFmtId="38" fontId="9" fillId="11" borderId="22" xfId="1" applyFont="1" applyFill="1" applyBorder="1" applyAlignment="1">
      <alignment vertical="center" wrapText="1"/>
    </xf>
    <xf numFmtId="38" fontId="3" fillId="11" borderId="22" xfId="1" applyFont="1" applyFill="1" applyBorder="1" applyAlignment="1">
      <alignment vertical="center"/>
    </xf>
    <xf numFmtId="38" fontId="9" fillId="11" borderId="23" xfId="1" applyFont="1" applyFill="1" applyBorder="1" applyAlignment="1">
      <alignment vertical="center" wrapText="1"/>
    </xf>
    <xf numFmtId="38" fontId="3" fillId="11" borderId="23" xfId="1" applyFont="1" applyFill="1" applyBorder="1" applyAlignment="1">
      <alignment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16" xfId="1" applyFont="1" applyFill="1" applyBorder="1" applyAlignment="1">
      <alignment vertical="center" textRotation="255"/>
    </xf>
    <xf numFmtId="38" fontId="6" fillId="2" borderId="17" xfId="1" applyFont="1" applyFill="1" applyBorder="1" applyAlignment="1">
      <alignment vertical="center" textRotation="255"/>
    </xf>
    <xf numFmtId="38" fontId="6" fillId="2" borderId="12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 wrapText="1"/>
    </xf>
    <xf numFmtId="38" fontId="6" fillId="10" borderId="18" xfId="1" applyFont="1" applyFill="1" applyBorder="1" applyAlignment="1">
      <alignment horizontal="right" vertical="center"/>
    </xf>
    <xf numFmtId="38" fontId="6" fillId="10" borderId="12" xfId="1" applyFont="1" applyFill="1" applyBorder="1" applyAlignment="1">
      <alignment horizontal="right" vertical="center"/>
    </xf>
    <xf numFmtId="38" fontId="6" fillId="10" borderId="7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vertical="center" wrapText="1"/>
    </xf>
    <xf numFmtId="38" fontId="6" fillId="0" borderId="20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 wrapText="1"/>
    </xf>
    <xf numFmtId="38" fontId="3" fillId="0" borderId="32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 wrapText="1"/>
    </xf>
    <xf numFmtId="38" fontId="3" fillId="0" borderId="31" xfId="1" applyFont="1" applyFill="1" applyBorder="1" applyAlignment="1">
      <alignment vertical="center"/>
    </xf>
    <xf numFmtId="38" fontId="17" fillId="11" borderId="24" xfId="1" applyFont="1" applyFill="1" applyBorder="1" applyAlignment="1">
      <alignment horizontal="left" vertical="center" wrapText="1"/>
    </xf>
    <xf numFmtId="38" fontId="17" fillId="11" borderId="33" xfId="1" applyFont="1" applyFill="1" applyBorder="1" applyAlignment="1">
      <alignment horizontal="left" vertical="center"/>
    </xf>
    <xf numFmtId="38" fontId="6" fillId="11" borderId="25" xfId="1" applyFont="1" applyFill="1" applyBorder="1" applyAlignment="1">
      <alignment horizontal="left" vertical="center" wrapText="1"/>
    </xf>
    <xf numFmtId="38" fontId="3" fillId="11" borderId="32" xfId="1" applyFont="1" applyFill="1" applyBorder="1" applyAlignment="1">
      <alignment horizontal="left" vertical="center"/>
    </xf>
    <xf numFmtId="38" fontId="6" fillId="11" borderId="32" xfId="1" applyFont="1" applyFill="1" applyBorder="1" applyAlignment="1">
      <alignment horizontal="left" vertical="center" wrapText="1"/>
    </xf>
    <xf numFmtId="0" fontId="16" fillId="0" borderId="0" xfId="0" applyFont="1" applyBorder="1" applyAlignment="1"/>
    <xf numFmtId="38" fontId="6" fillId="2" borderId="17" xfId="1" applyFont="1" applyFill="1" applyBorder="1" applyAlignment="1">
      <alignment horizontal="center" vertical="center" wrapText="1"/>
    </xf>
    <xf numFmtId="38" fontId="6" fillId="11" borderId="21" xfId="1" applyFont="1" applyFill="1" applyBorder="1" applyAlignment="1">
      <alignment horizontal="left" vertical="center" wrapText="1"/>
    </xf>
    <xf numFmtId="38" fontId="3" fillId="11" borderId="21" xfId="1" applyFont="1" applyFill="1" applyBorder="1" applyAlignment="1">
      <alignment horizontal="left" vertical="center"/>
    </xf>
    <xf numFmtId="38" fontId="9" fillId="11" borderId="30" xfId="1" applyFont="1" applyFill="1" applyBorder="1" applyAlignment="1">
      <alignment horizontal="left" vertical="center" wrapText="1"/>
    </xf>
    <xf numFmtId="38" fontId="3" fillId="11" borderId="31" xfId="1" applyFont="1" applyFill="1" applyBorder="1" applyAlignment="1">
      <alignment horizontal="left" vertical="center"/>
    </xf>
    <xf numFmtId="38" fontId="18" fillId="2" borderId="1" xfId="1" applyFont="1" applyFill="1" applyBorder="1" applyAlignment="1">
      <alignment horizontal="left" vertical="center" wrapText="1"/>
    </xf>
    <xf numFmtId="38" fontId="18" fillId="2" borderId="12" xfId="1" applyFont="1" applyFill="1" applyBorder="1" applyAlignment="1">
      <alignment horizontal="left" vertical="center"/>
    </xf>
    <xf numFmtId="38" fontId="9" fillId="11" borderId="23" xfId="1" applyFont="1" applyFill="1" applyBorder="1" applyAlignment="1">
      <alignment horizontal="left" vertical="center" wrapText="1"/>
    </xf>
    <xf numFmtId="38" fontId="3" fillId="11" borderId="23" xfId="1" applyFont="1" applyFill="1" applyBorder="1" applyAlignment="1">
      <alignment horizontal="left" vertical="center"/>
    </xf>
    <xf numFmtId="38" fontId="9" fillId="11" borderId="22" xfId="1" applyFont="1" applyFill="1" applyBorder="1" applyAlignment="1">
      <alignment horizontal="left" vertical="center" wrapText="1"/>
    </xf>
    <xf numFmtId="38" fontId="3" fillId="11" borderId="22" xfId="1" applyFont="1" applyFill="1" applyBorder="1" applyAlignment="1">
      <alignment horizontal="left" vertical="center"/>
    </xf>
    <xf numFmtId="38" fontId="6" fillId="2" borderId="15" xfId="1" applyFont="1" applyFill="1" applyBorder="1" applyAlignment="1">
      <alignment horizontal="center" vertical="center" textRotation="255"/>
    </xf>
    <xf numFmtId="38" fontId="5" fillId="2" borderId="1" xfId="1" applyFont="1" applyFill="1" applyBorder="1" applyAlignment="1">
      <alignment horizontal="left" vertical="center" wrapText="1"/>
    </xf>
    <xf numFmtId="38" fontId="5" fillId="2" borderId="2" xfId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12" xfId="1" applyFont="1" applyFill="1" applyBorder="1" applyAlignment="1">
      <alignment horizontal="left" vertical="center"/>
    </xf>
    <xf numFmtId="38" fontId="6" fillId="2" borderId="16" xfId="1" applyFont="1" applyFill="1" applyBorder="1" applyAlignment="1">
      <alignment horizontal="left" vertical="center" textRotation="255"/>
    </xf>
    <xf numFmtId="38" fontId="6" fillId="2" borderId="17" xfId="1" applyFont="1" applyFill="1" applyBorder="1" applyAlignment="1">
      <alignment horizontal="left" vertical="center" textRotation="255"/>
    </xf>
    <xf numFmtId="38" fontId="6" fillId="11" borderId="24" xfId="1" applyFont="1" applyFill="1" applyBorder="1" applyAlignment="1">
      <alignment horizontal="left" vertical="center" wrapText="1"/>
    </xf>
    <xf numFmtId="38" fontId="6" fillId="11" borderId="33" xfId="1" applyFont="1" applyFill="1" applyBorder="1" applyAlignment="1">
      <alignment horizontal="left" vertical="center" wrapText="1"/>
    </xf>
    <xf numFmtId="38" fontId="6" fillId="11" borderId="8" xfId="1" applyFont="1" applyFill="1" applyBorder="1" applyAlignment="1">
      <alignment horizontal="left" vertical="center" wrapText="1"/>
    </xf>
    <xf numFmtId="38" fontId="5" fillId="2" borderId="4" xfId="1" applyFont="1" applyFill="1" applyBorder="1" applyAlignment="1">
      <alignment horizontal="left" vertical="center"/>
    </xf>
    <xf numFmtId="0" fontId="19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4" xfId="0" applyFont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99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9"/>
  <sheetViews>
    <sheetView tabSelected="1" view="pageBreakPreview" topLeftCell="A34" zoomScale="70" zoomScaleNormal="100" zoomScaleSheetLayoutView="70" zoomScalePageLayoutView="85" workbookViewId="0">
      <selection activeCell="A52" sqref="A52:A53"/>
    </sheetView>
  </sheetViews>
  <sheetFormatPr defaultColWidth="9" defaultRowHeight="18" customHeight="1" x14ac:dyDescent="0.2"/>
  <cols>
    <col min="1" max="1" width="3.6640625" style="1" customWidth="1"/>
    <col min="2" max="2" width="3.77734375" style="1" customWidth="1"/>
    <col min="3" max="7" width="8.109375" style="1" customWidth="1"/>
    <col min="8" max="11" width="14.109375" style="1" customWidth="1"/>
    <col min="12" max="19" width="15.6640625" style="1" customWidth="1"/>
    <col min="20" max="20" width="55.6640625" style="1" customWidth="1"/>
    <col min="21" max="21" width="21.21875" style="1" customWidth="1"/>
    <col min="22" max="16384" width="9" style="1"/>
  </cols>
  <sheetData>
    <row r="1" spans="1:20" ht="18" customHeight="1" x14ac:dyDescent="0.2">
      <c r="C1" s="2" t="s">
        <v>78</v>
      </c>
      <c r="D1" s="3"/>
      <c r="E1" s="4"/>
      <c r="F1" s="4"/>
      <c r="G1" s="4"/>
      <c r="H1" s="4"/>
      <c r="I1" s="4"/>
      <c r="J1" s="4"/>
      <c r="K1" s="4"/>
      <c r="M1" s="207" t="s">
        <v>94</v>
      </c>
      <c r="N1" s="208"/>
      <c r="P1" s="2"/>
      <c r="Q1" s="2"/>
      <c r="R1" s="2"/>
      <c r="S1" s="2"/>
      <c r="T1" s="5"/>
    </row>
    <row r="2" spans="1:20" ht="18" customHeight="1" x14ac:dyDescent="0.2">
      <c r="C2" s="2" t="s">
        <v>75</v>
      </c>
      <c r="D2" s="3"/>
      <c r="E2" s="4"/>
      <c r="F2" s="4"/>
      <c r="G2" s="4"/>
      <c r="H2" s="4"/>
      <c r="I2" s="4"/>
      <c r="J2" s="4"/>
      <c r="K2" s="4"/>
      <c r="M2" s="209">
        <v>5</v>
      </c>
      <c r="N2" s="210"/>
      <c r="P2" s="2"/>
      <c r="Q2" s="2"/>
      <c r="R2" s="2"/>
      <c r="S2" s="2"/>
      <c r="T2" s="5"/>
    </row>
    <row r="3" spans="1:20" ht="18" customHeight="1" x14ac:dyDescent="0.2">
      <c r="C3" s="2" t="s">
        <v>76</v>
      </c>
      <c r="D3" s="3"/>
      <c r="E3" s="4"/>
      <c r="F3" s="4"/>
      <c r="G3" s="4"/>
      <c r="H3" s="4"/>
      <c r="I3" s="4"/>
      <c r="J3" s="4"/>
      <c r="K3" s="4"/>
      <c r="P3" s="2"/>
      <c r="Q3" s="2"/>
      <c r="R3" s="2"/>
      <c r="S3" s="2"/>
      <c r="T3" s="5"/>
    </row>
    <row r="4" spans="1:20" ht="18" customHeight="1" x14ac:dyDescent="0.2">
      <c r="I4" s="6"/>
      <c r="J4" s="6"/>
      <c r="K4" s="6"/>
      <c r="L4" s="6"/>
      <c r="M4" s="6"/>
      <c r="N4" s="6"/>
      <c r="O4" s="6"/>
      <c r="P4" s="2"/>
      <c r="Q4" s="2"/>
      <c r="R4" s="2"/>
      <c r="S4" s="2"/>
      <c r="T4" s="5"/>
    </row>
    <row r="5" spans="1:20" ht="18" customHeight="1" x14ac:dyDescent="0.2">
      <c r="B5" s="7" t="s">
        <v>77</v>
      </c>
      <c r="H5" s="8" t="s">
        <v>87</v>
      </c>
      <c r="I5" s="9" t="s">
        <v>85</v>
      </c>
      <c r="J5" s="10">
        <v>0.95</v>
      </c>
      <c r="K5" s="11" t="s">
        <v>86</v>
      </c>
      <c r="L5" s="10">
        <v>0.05</v>
      </c>
      <c r="M5" s="12"/>
      <c r="N5" s="12"/>
      <c r="O5" s="12"/>
      <c r="Q5" s="13"/>
      <c r="R5" s="13"/>
    </row>
    <row r="6" spans="1:20" ht="18" customHeight="1" x14ac:dyDescent="0.2">
      <c r="T6" s="14" t="s">
        <v>16</v>
      </c>
    </row>
    <row r="7" spans="1:20" ht="18" customHeight="1" x14ac:dyDescent="0.2">
      <c r="A7" s="15"/>
      <c r="B7" s="16"/>
      <c r="C7" s="226" t="s">
        <v>19</v>
      </c>
      <c r="D7" s="226"/>
      <c r="E7" s="226"/>
      <c r="F7" s="226"/>
      <c r="G7" s="227"/>
      <c r="H7" s="213" t="s">
        <v>10</v>
      </c>
      <c r="I7" s="214"/>
      <c r="J7" s="214"/>
      <c r="K7" s="215"/>
      <c r="L7" s="213" t="s">
        <v>11</v>
      </c>
      <c r="M7" s="260"/>
      <c r="N7" s="260"/>
      <c r="O7" s="261"/>
      <c r="P7" s="213" t="s">
        <v>12</v>
      </c>
      <c r="Q7" s="214"/>
      <c r="R7" s="214"/>
      <c r="S7" s="215"/>
      <c r="T7" s="211" t="s">
        <v>8</v>
      </c>
    </row>
    <row r="8" spans="1:20" ht="18" customHeight="1" x14ac:dyDescent="0.2">
      <c r="A8" s="17"/>
      <c r="B8" s="18"/>
      <c r="C8" s="228"/>
      <c r="D8" s="228"/>
      <c r="E8" s="228"/>
      <c r="F8" s="228"/>
      <c r="G8" s="229"/>
      <c r="H8" s="272" t="s">
        <v>82</v>
      </c>
      <c r="I8" s="19"/>
      <c r="J8" s="19"/>
      <c r="K8" s="262" t="s">
        <v>83</v>
      </c>
      <c r="L8" s="272" t="s">
        <v>88</v>
      </c>
      <c r="M8" s="20"/>
      <c r="N8" s="21"/>
      <c r="O8" s="262" t="s">
        <v>83</v>
      </c>
      <c r="P8" s="272" t="s">
        <v>88</v>
      </c>
      <c r="Q8" s="20"/>
      <c r="R8" s="21"/>
      <c r="S8" s="262" t="s">
        <v>83</v>
      </c>
      <c r="T8" s="212"/>
    </row>
    <row r="9" spans="1:20" ht="18" customHeight="1" x14ac:dyDescent="0.2">
      <c r="A9" s="22"/>
      <c r="B9" s="23"/>
      <c r="C9" s="230"/>
      <c r="D9" s="230"/>
      <c r="E9" s="230"/>
      <c r="F9" s="230"/>
      <c r="G9" s="231"/>
      <c r="H9" s="273"/>
      <c r="I9" s="24" t="s">
        <v>85</v>
      </c>
      <c r="J9" s="24" t="s">
        <v>86</v>
      </c>
      <c r="K9" s="263"/>
      <c r="L9" s="273"/>
      <c r="M9" s="25" t="s">
        <v>85</v>
      </c>
      <c r="N9" s="25" t="s">
        <v>86</v>
      </c>
      <c r="O9" s="263"/>
      <c r="P9" s="273"/>
      <c r="Q9" s="25" t="s">
        <v>85</v>
      </c>
      <c r="R9" s="25" t="s">
        <v>86</v>
      </c>
      <c r="S9" s="263"/>
      <c r="T9" s="212"/>
    </row>
    <row r="10" spans="1:20" ht="18" customHeight="1" x14ac:dyDescent="0.2">
      <c r="A10" s="236" t="s">
        <v>31</v>
      </c>
      <c r="B10" s="232"/>
      <c r="C10" s="232"/>
      <c r="D10" s="232"/>
      <c r="E10" s="232"/>
      <c r="F10" s="232"/>
      <c r="G10" s="232"/>
      <c r="H10" s="26"/>
      <c r="I10" s="27"/>
      <c r="J10" s="27"/>
      <c r="K10" s="27"/>
      <c r="L10" s="27"/>
      <c r="M10" s="27"/>
      <c r="N10" s="27"/>
      <c r="O10" s="27"/>
      <c r="P10" s="28">
        <f>+L11+L18+L27</f>
        <v>10440914</v>
      </c>
      <c r="Q10" s="28">
        <f t="shared" ref="Q10:R10" si="0">+M11+M18+M27</f>
        <v>9918868</v>
      </c>
      <c r="R10" s="28">
        <f t="shared" si="0"/>
        <v>522046</v>
      </c>
      <c r="S10" s="28">
        <f>+O11+O18+O27</f>
        <v>0</v>
      </c>
      <c r="T10" s="29"/>
    </row>
    <row r="11" spans="1:20" ht="18" customHeight="1" x14ac:dyDescent="0.2">
      <c r="A11" s="237"/>
      <c r="B11" s="264" t="s">
        <v>13</v>
      </c>
      <c r="C11" s="265"/>
      <c r="D11" s="265"/>
      <c r="E11" s="265"/>
      <c r="F11" s="265"/>
      <c r="G11" s="265"/>
      <c r="H11" s="30"/>
      <c r="I11" s="30"/>
      <c r="J11" s="30"/>
      <c r="K11" s="30"/>
      <c r="L11" s="31">
        <f>SUBTOTAL(9,H12:H17)</f>
        <v>8500000</v>
      </c>
      <c r="M11" s="31">
        <f t="shared" ref="M11:O11" si="1">SUBTOTAL(9,I12:I17)</f>
        <v>8075000</v>
      </c>
      <c r="N11" s="31">
        <f t="shared" si="1"/>
        <v>425000</v>
      </c>
      <c r="O11" s="31">
        <f t="shared" si="1"/>
        <v>0</v>
      </c>
      <c r="P11" s="224"/>
      <c r="Q11" s="32"/>
      <c r="R11" s="33"/>
      <c r="S11" s="32"/>
      <c r="T11" s="29"/>
    </row>
    <row r="12" spans="1:20" ht="18" customHeight="1" x14ac:dyDescent="0.2">
      <c r="A12" s="237"/>
      <c r="B12" s="266"/>
      <c r="C12" s="238" t="s">
        <v>28</v>
      </c>
      <c r="D12" s="239"/>
      <c r="E12" s="239"/>
      <c r="F12" s="239"/>
      <c r="G12" s="239"/>
      <c r="H12" s="34">
        <f>'コンポーネント別明細 '!O9</f>
        <v>3000000</v>
      </c>
      <c r="I12" s="34">
        <f>'コンポーネント別明細 '!P9</f>
        <v>2850000</v>
      </c>
      <c r="J12" s="34">
        <f>'コンポーネント別明細 '!Q9</f>
        <v>150000</v>
      </c>
      <c r="K12" s="35"/>
      <c r="L12" s="36"/>
      <c r="M12" s="37"/>
      <c r="N12" s="38"/>
      <c r="O12" s="37"/>
      <c r="P12" s="225"/>
      <c r="Q12" s="37"/>
      <c r="R12" s="38"/>
      <c r="S12" s="36"/>
      <c r="T12" s="39"/>
    </row>
    <row r="13" spans="1:20" ht="36" customHeight="1" x14ac:dyDescent="0.2">
      <c r="A13" s="237"/>
      <c r="B13" s="267"/>
      <c r="C13" s="238" t="s">
        <v>29</v>
      </c>
      <c r="D13" s="239"/>
      <c r="E13" s="239"/>
      <c r="F13" s="239"/>
      <c r="G13" s="239"/>
      <c r="H13" s="40">
        <f>'コンポーネント別明細 '!O17</f>
        <v>2500000</v>
      </c>
      <c r="I13" s="40">
        <f>'コンポーネント別明細 '!P17</f>
        <v>2375000</v>
      </c>
      <c r="J13" s="40">
        <f>'コンポーネント別明細 '!Q17</f>
        <v>125000</v>
      </c>
      <c r="K13" s="41"/>
      <c r="L13" s="36"/>
      <c r="M13" s="37"/>
      <c r="N13" s="38"/>
      <c r="O13" s="37"/>
      <c r="P13" s="225"/>
      <c r="Q13" s="37"/>
      <c r="R13" s="38"/>
      <c r="S13" s="37"/>
      <c r="T13" s="42" t="s">
        <v>62</v>
      </c>
    </row>
    <row r="14" spans="1:20" ht="36" customHeight="1" x14ac:dyDescent="0.2">
      <c r="A14" s="237"/>
      <c r="B14" s="267"/>
      <c r="C14" s="238" t="s">
        <v>30</v>
      </c>
      <c r="D14" s="239"/>
      <c r="E14" s="239"/>
      <c r="F14" s="239"/>
      <c r="G14" s="239"/>
      <c r="H14" s="40">
        <f>'コンポーネント別明細 '!O25</f>
        <v>2000000</v>
      </c>
      <c r="I14" s="40">
        <f>'コンポーネント別明細 '!P25</f>
        <v>1900000</v>
      </c>
      <c r="J14" s="40">
        <f>'コンポーネント別明細 '!Q25</f>
        <v>100000</v>
      </c>
      <c r="K14" s="41"/>
      <c r="L14" s="36"/>
      <c r="M14" s="37"/>
      <c r="N14" s="38"/>
      <c r="O14" s="37"/>
      <c r="P14" s="225"/>
      <c r="Q14" s="37"/>
      <c r="R14" s="38"/>
      <c r="S14" s="37"/>
      <c r="T14" s="42" t="s">
        <v>62</v>
      </c>
    </row>
    <row r="15" spans="1:20" ht="36" customHeight="1" x14ac:dyDescent="0.2">
      <c r="A15" s="237"/>
      <c r="B15" s="267"/>
      <c r="C15" s="243" t="s">
        <v>14</v>
      </c>
      <c r="D15" s="244"/>
      <c r="E15" s="244"/>
      <c r="F15" s="244"/>
      <c r="G15" s="245"/>
      <c r="H15" s="43"/>
      <c r="I15" s="43"/>
      <c r="J15" s="43"/>
      <c r="K15" s="44"/>
      <c r="L15" s="36"/>
      <c r="M15" s="37"/>
      <c r="N15" s="38"/>
      <c r="O15" s="37"/>
      <c r="P15" s="225"/>
      <c r="Q15" s="37"/>
      <c r="R15" s="38"/>
      <c r="S15" s="37"/>
      <c r="T15" s="42" t="s">
        <v>62</v>
      </c>
    </row>
    <row r="16" spans="1:20" ht="36" customHeight="1" x14ac:dyDescent="0.2">
      <c r="A16" s="237"/>
      <c r="B16" s="268"/>
      <c r="C16" s="246" t="s">
        <v>33</v>
      </c>
      <c r="D16" s="247"/>
      <c r="E16" s="247"/>
      <c r="F16" s="247"/>
      <c r="G16" s="248"/>
      <c r="H16" s="40">
        <f>'コンポーネント別明細 '!O33</f>
        <v>1000000</v>
      </c>
      <c r="I16" s="40">
        <f>'コンポーネント別明細 '!P33</f>
        <v>950000</v>
      </c>
      <c r="J16" s="40">
        <f>'コンポーネント別明細 '!Q33</f>
        <v>50000</v>
      </c>
      <c r="K16" s="41"/>
      <c r="L16" s="36"/>
      <c r="M16" s="37"/>
      <c r="N16" s="38"/>
      <c r="O16" s="37"/>
      <c r="P16" s="225"/>
      <c r="Q16" s="37"/>
      <c r="R16" s="38"/>
      <c r="S16" s="37"/>
      <c r="T16" s="42" t="s">
        <v>62</v>
      </c>
    </row>
    <row r="17" spans="1:20" ht="18" customHeight="1" x14ac:dyDescent="0.2">
      <c r="A17" s="237"/>
      <c r="B17" s="269"/>
      <c r="C17" s="249"/>
      <c r="D17" s="249"/>
      <c r="E17" s="249"/>
      <c r="F17" s="249"/>
      <c r="G17" s="249"/>
      <c r="H17" s="40"/>
      <c r="I17" s="40"/>
      <c r="J17" s="40"/>
      <c r="K17" s="41"/>
      <c r="L17" s="45"/>
      <c r="M17" s="37"/>
      <c r="N17" s="38"/>
      <c r="O17" s="37"/>
      <c r="P17" s="225"/>
      <c r="Q17" s="37"/>
      <c r="R17" s="38"/>
      <c r="S17" s="37"/>
      <c r="T17" s="42"/>
    </row>
    <row r="18" spans="1:20" ht="18" customHeight="1" x14ac:dyDescent="0.2">
      <c r="A18" s="46"/>
      <c r="B18" s="47" t="s">
        <v>92</v>
      </c>
      <c r="C18" s="48"/>
      <c r="D18" s="48"/>
      <c r="E18" s="48"/>
      <c r="F18" s="48"/>
      <c r="G18" s="48"/>
      <c r="H18" s="30"/>
      <c r="I18" s="30"/>
      <c r="J18" s="30"/>
      <c r="K18" s="30"/>
      <c r="L18" s="31">
        <f>SUBTOTAL(9,H19:H26)</f>
        <v>315300</v>
      </c>
      <c r="M18" s="31">
        <f t="shared" ref="M18:O18" si="2">SUBTOTAL(9,I19:I26)</f>
        <v>299535</v>
      </c>
      <c r="N18" s="31">
        <f t="shared" si="2"/>
        <v>15765</v>
      </c>
      <c r="O18" s="31">
        <f t="shared" si="2"/>
        <v>0</v>
      </c>
      <c r="P18" s="49"/>
      <c r="Q18" s="50"/>
      <c r="R18" s="49"/>
      <c r="S18" s="51"/>
      <c r="T18" s="52" t="s">
        <v>89</v>
      </c>
    </row>
    <row r="19" spans="1:20" ht="18" customHeight="1" x14ac:dyDescent="0.2">
      <c r="A19" s="46"/>
      <c r="B19" s="53"/>
      <c r="C19" s="233" t="s">
        <v>37</v>
      </c>
      <c r="D19" s="234"/>
      <c r="E19" s="234"/>
      <c r="F19" s="234"/>
      <c r="G19" s="235"/>
      <c r="H19" s="40">
        <f>'(2)渡航費（明細）'!O10</f>
        <v>35000</v>
      </c>
      <c r="I19" s="40">
        <f>'(2)渡航費（明細）'!P10</f>
        <v>33250</v>
      </c>
      <c r="J19" s="40">
        <f>'(2)渡航費（明細）'!Q10</f>
        <v>1750</v>
      </c>
      <c r="K19" s="54"/>
      <c r="L19" s="51"/>
      <c r="M19" s="50"/>
      <c r="N19" s="49"/>
      <c r="O19" s="50"/>
      <c r="P19" s="49"/>
      <c r="Q19" s="50"/>
      <c r="R19" s="49"/>
      <c r="S19" s="51"/>
      <c r="T19" s="55"/>
    </row>
    <row r="20" spans="1:20" ht="18" customHeight="1" x14ac:dyDescent="0.2">
      <c r="A20" s="46"/>
      <c r="B20" s="53"/>
      <c r="C20" s="233" t="s">
        <v>51</v>
      </c>
      <c r="D20" s="234"/>
      <c r="E20" s="234"/>
      <c r="F20" s="234"/>
      <c r="G20" s="235"/>
      <c r="H20" s="40">
        <f>'(2)渡航費（明細）'!O16</f>
        <v>55000</v>
      </c>
      <c r="I20" s="40">
        <f>'(2)渡航費（明細）'!P16</f>
        <v>52250</v>
      </c>
      <c r="J20" s="40">
        <f>'(2)渡航費（明細）'!Q16</f>
        <v>2750</v>
      </c>
      <c r="K20" s="41"/>
      <c r="L20" s="51"/>
      <c r="M20" s="50"/>
      <c r="N20" s="49"/>
      <c r="O20" s="50"/>
      <c r="P20" s="49"/>
      <c r="Q20" s="50"/>
      <c r="R20" s="49"/>
      <c r="S20" s="51"/>
      <c r="T20" s="42"/>
    </row>
    <row r="21" spans="1:20" ht="18" customHeight="1" x14ac:dyDescent="0.2">
      <c r="A21" s="46"/>
      <c r="B21" s="53"/>
      <c r="C21" s="233" t="s">
        <v>46</v>
      </c>
      <c r="D21" s="234"/>
      <c r="E21" s="234"/>
      <c r="F21" s="234"/>
      <c r="G21" s="235"/>
      <c r="H21" s="40">
        <f>'(2)渡航費（明細）'!O22</f>
        <v>18500</v>
      </c>
      <c r="I21" s="40">
        <f>'(2)渡航費（明細）'!P22</f>
        <v>17575</v>
      </c>
      <c r="J21" s="40">
        <f>'(2)渡航費（明細）'!Q22</f>
        <v>925</v>
      </c>
      <c r="K21" s="54"/>
      <c r="L21" s="51"/>
      <c r="M21" s="50"/>
      <c r="N21" s="49"/>
      <c r="O21" s="50"/>
      <c r="P21" s="49"/>
      <c r="Q21" s="50"/>
      <c r="R21" s="49"/>
      <c r="S21" s="51"/>
      <c r="T21" s="42"/>
    </row>
    <row r="22" spans="1:20" ht="18" customHeight="1" x14ac:dyDescent="0.2">
      <c r="A22" s="46"/>
      <c r="B22" s="53"/>
      <c r="C22" s="233" t="s">
        <v>45</v>
      </c>
      <c r="D22" s="234"/>
      <c r="E22" s="234"/>
      <c r="F22" s="234"/>
      <c r="G22" s="235"/>
      <c r="H22" s="40">
        <f>'(2)渡航費（明細）'!O28</f>
        <v>135000</v>
      </c>
      <c r="I22" s="40">
        <f>'(2)渡航費（明細）'!P28</f>
        <v>128250</v>
      </c>
      <c r="J22" s="40">
        <f>'(2)渡航費（明細）'!Q28</f>
        <v>6750</v>
      </c>
      <c r="K22" s="41"/>
      <c r="L22" s="51"/>
      <c r="M22" s="50"/>
      <c r="N22" s="49"/>
      <c r="O22" s="50"/>
      <c r="P22" s="49"/>
      <c r="Q22" s="50"/>
      <c r="R22" s="49"/>
      <c r="S22" s="51"/>
      <c r="T22" s="42"/>
    </row>
    <row r="23" spans="1:20" ht="18" customHeight="1" x14ac:dyDescent="0.2">
      <c r="A23" s="46"/>
      <c r="B23" s="53"/>
      <c r="C23" s="233" t="s">
        <v>38</v>
      </c>
      <c r="D23" s="234"/>
      <c r="E23" s="234"/>
      <c r="F23" s="234"/>
      <c r="G23" s="235"/>
      <c r="H23" s="40">
        <f>'(2)渡航費（明細）'!O34</f>
        <v>29800</v>
      </c>
      <c r="I23" s="40">
        <f>'(2)渡航費（明細）'!P34</f>
        <v>28310</v>
      </c>
      <c r="J23" s="40">
        <f>'(2)渡航費（明細）'!Q34</f>
        <v>1490</v>
      </c>
      <c r="K23" s="54"/>
      <c r="L23" s="51"/>
      <c r="M23" s="50"/>
      <c r="N23" s="49"/>
      <c r="O23" s="50"/>
      <c r="P23" s="49"/>
      <c r="Q23" s="50"/>
      <c r="R23" s="49"/>
      <c r="S23" s="51"/>
      <c r="T23" s="42"/>
    </row>
    <row r="24" spans="1:20" ht="18" customHeight="1" x14ac:dyDescent="0.2">
      <c r="A24" s="46"/>
      <c r="B24" s="53"/>
      <c r="C24" s="233" t="s">
        <v>1</v>
      </c>
      <c r="D24" s="234"/>
      <c r="E24" s="234"/>
      <c r="F24" s="234"/>
      <c r="G24" s="235"/>
      <c r="H24" s="40">
        <f>'(2)渡航費（明細）'!O40</f>
        <v>27000</v>
      </c>
      <c r="I24" s="40">
        <f>'(2)渡航費（明細）'!P40</f>
        <v>25650</v>
      </c>
      <c r="J24" s="40">
        <f>'(2)渡航費（明細）'!Q40</f>
        <v>1350</v>
      </c>
      <c r="K24" s="41"/>
      <c r="L24" s="51"/>
      <c r="M24" s="50"/>
      <c r="N24" s="49"/>
      <c r="O24" s="50"/>
      <c r="P24" s="49"/>
      <c r="Q24" s="50"/>
      <c r="R24" s="49"/>
      <c r="S24" s="51"/>
      <c r="T24" s="42"/>
    </row>
    <row r="25" spans="1:20" ht="18" customHeight="1" x14ac:dyDescent="0.2">
      <c r="A25" s="46"/>
      <c r="B25" s="53"/>
      <c r="C25" s="233" t="s">
        <v>47</v>
      </c>
      <c r="D25" s="234"/>
      <c r="E25" s="234"/>
      <c r="F25" s="234"/>
      <c r="G25" s="235"/>
      <c r="H25" s="40">
        <f>'(2)渡航費（明細）'!O46</f>
        <v>15000</v>
      </c>
      <c r="I25" s="40">
        <f>'(2)渡航費（明細）'!P46</f>
        <v>14250</v>
      </c>
      <c r="J25" s="40">
        <f>'(2)渡航費（明細）'!Q46</f>
        <v>750</v>
      </c>
      <c r="K25" s="54"/>
      <c r="L25" s="51"/>
      <c r="M25" s="50"/>
      <c r="N25" s="49"/>
      <c r="O25" s="50"/>
      <c r="P25" s="49"/>
      <c r="Q25" s="50"/>
      <c r="R25" s="49"/>
      <c r="S25" s="51"/>
      <c r="T25" s="42"/>
    </row>
    <row r="26" spans="1:20" s="4" customFormat="1" ht="18" customHeight="1" x14ac:dyDescent="0.2">
      <c r="A26" s="46"/>
      <c r="B26" s="53"/>
      <c r="C26" s="250"/>
      <c r="D26" s="251"/>
      <c r="E26" s="251"/>
      <c r="F26" s="251"/>
      <c r="G26" s="252"/>
      <c r="H26" s="40"/>
      <c r="I26" s="40"/>
      <c r="J26" s="40"/>
      <c r="K26" s="41"/>
      <c r="L26" s="56"/>
      <c r="M26" s="50"/>
      <c r="N26" s="49"/>
      <c r="O26" s="50"/>
      <c r="P26" s="49"/>
      <c r="Q26" s="50"/>
      <c r="R26" s="49"/>
      <c r="S26" s="51"/>
      <c r="T26" s="42"/>
    </row>
    <row r="27" spans="1:20" ht="36" customHeight="1" x14ac:dyDescent="0.2">
      <c r="A27" s="46"/>
      <c r="B27" s="47" t="s">
        <v>42</v>
      </c>
      <c r="C27" s="57"/>
      <c r="D27" s="57"/>
      <c r="E27" s="57"/>
      <c r="F27" s="57"/>
      <c r="G27" s="57"/>
      <c r="H27" s="30"/>
      <c r="I27" s="30"/>
      <c r="J27" s="30"/>
      <c r="K27" s="30"/>
      <c r="L27" s="31">
        <f>SUBTOTAL(9,H28:H37)</f>
        <v>1625614</v>
      </c>
      <c r="M27" s="31">
        <f t="shared" ref="M27:O27" si="3">SUBTOTAL(9,I28:I37)</f>
        <v>1544333</v>
      </c>
      <c r="N27" s="31">
        <f t="shared" si="3"/>
        <v>81281</v>
      </c>
      <c r="O27" s="31">
        <f t="shared" si="3"/>
        <v>0</v>
      </c>
      <c r="P27" s="49"/>
      <c r="Q27" s="50"/>
      <c r="R27" s="49"/>
      <c r="S27" s="51"/>
      <c r="T27" s="42" t="s">
        <v>61</v>
      </c>
    </row>
    <row r="28" spans="1:20" ht="18" customHeight="1" x14ac:dyDescent="0.2">
      <c r="A28" s="46"/>
      <c r="B28" s="53"/>
      <c r="C28" s="233" t="s">
        <v>41</v>
      </c>
      <c r="D28" s="234"/>
      <c r="E28" s="234"/>
      <c r="F28" s="234"/>
      <c r="G28" s="235"/>
      <c r="H28" s="40">
        <f>'(3)現地事業管理・運営費（明細）'!O10</f>
        <v>200000</v>
      </c>
      <c r="I28" s="40">
        <f>'(3)現地事業管理・運営費（明細）'!P10</f>
        <v>190000</v>
      </c>
      <c r="J28" s="40">
        <f>'(3)現地事業管理・運営費（明細）'!Q10</f>
        <v>10000</v>
      </c>
      <c r="K28" s="54"/>
      <c r="L28" s="58"/>
      <c r="M28" s="50"/>
      <c r="N28" s="49"/>
      <c r="O28" s="50"/>
      <c r="P28" s="49"/>
      <c r="Q28" s="50"/>
      <c r="R28" s="49"/>
      <c r="S28" s="51"/>
      <c r="T28" s="59"/>
    </row>
    <row r="29" spans="1:20" ht="18" customHeight="1" x14ac:dyDescent="0.2">
      <c r="A29" s="46"/>
      <c r="B29" s="53"/>
      <c r="C29" s="233" t="s">
        <v>0</v>
      </c>
      <c r="D29" s="234"/>
      <c r="E29" s="234"/>
      <c r="F29" s="234"/>
      <c r="G29" s="235"/>
      <c r="H29" s="40">
        <f>'(3)現地事業管理・運営費（明細）'!O16</f>
        <v>600000</v>
      </c>
      <c r="I29" s="40">
        <f>'(3)現地事業管理・運営費（明細）'!P16</f>
        <v>570000</v>
      </c>
      <c r="J29" s="40">
        <f>'(3)現地事業管理・運営費（明細）'!Q16</f>
        <v>30000</v>
      </c>
      <c r="K29" s="54"/>
      <c r="L29" s="51"/>
      <c r="M29" s="50"/>
      <c r="N29" s="49"/>
      <c r="O29" s="50"/>
      <c r="P29" s="49"/>
      <c r="Q29" s="50"/>
      <c r="R29" s="49"/>
      <c r="S29" s="51"/>
      <c r="T29" s="42"/>
    </row>
    <row r="30" spans="1:20" ht="18" customHeight="1" x14ac:dyDescent="0.2">
      <c r="A30" s="46"/>
      <c r="B30" s="53"/>
      <c r="C30" s="233" t="s">
        <v>2</v>
      </c>
      <c r="D30" s="234"/>
      <c r="E30" s="234"/>
      <c r="F30" s="234"/>
      <c r="G30" s="235"/>
      <c r="H30" s="40">
        <f>'(3)現地事業管理・運営費（明細）'!O20</f>
        <v>36000</v>
      </c>
      <c r="I30" s="40">
        <f>'(3)現地事業管理・運営費（明細）'!P20</f>
        <v>34200</v>
      </c>
      <c r="J30" s="40">
        <f>'(3)現地事業管理・運営費（明細）'!Q20</f>
        <v>1800</v>
      </c>
      <c r="K30" s="54"/>
      <c r="L30" s="51"/>
      <c r="M30" s="50"/>
      <c r="N30" s="49"/>
      <c r="O30" s="50"/>
      <c r="P30" s="49"/>
      <c r="Q30" s="50"/>
      <c r="R30" s="49"/>
      <c r="S30" s="51"/>
      <c r="T30" s="42"/>
    </row>
    <row r="31" spans="1:20" ht="18" customHeight="1" x14ac:dyDescent="0.2">
      <c r="A31" s="46"/>
      <c r="B31" s="53"/>
      <c r="C31" s="246" t="s">
        <v>3</v>
      </c>
      <c r="D31" s="247"/>
      <c r="E31" s="247"/>
      <c r="F31" s="247"/>
      <c r="G31" s="248"/>
      <c r="H31" s="40">
        <f>'(3)現地事業管理・運営費（明細）'!O26</f>
        <v>60000</v>
      </c>
      <c r="I31" s="40">
        <f>'(3)現地事業管理・運営費（明細）'!P26</f>
        <v>57000</v>
      </c>
      <c r="J31" s="40">
        <f>'(3)現地事業管理・運営費（明細）'!Q26</f>
        <v>3000</v>
      </c>
      <c r="K31" s="54"/>
      <c r="L31" s="51"/>
      <c r="M31" s="50"/>
      <c r="N31" s="49"/>
      <c r="O31" s="50"/>
      <c r="P31" s="49"/>
      <c r="Q31" s="50"/>
      <c r="R31" s="49"/>
      <c r="S31" s="51"/>
      <c r="T31" s="42"/>
    </row>
    <row r="32" spans="1:20" ht="18" customHeight="1" x14ac:dyDescent="0.2">
      <c r="A32" s="46"/>
      <c r="B32" s="53"/>
      <c r="C32" s="246" t="s">
        <v>4</v>
      </c>
      <c r="D32" s="247"/>
      <c r="E32" s="247"/>
      <c r="F32" s="247"/>
      <c r="G32" s="248"/>
      <c r="H32" s="40">
        <f>'(3)現地事業管理・運営費（明細）'!O32</f>
        <v>24480</v>
      </c>
      <c r="I32" s="40">
        <f>'(3)現地事業管理・運営費（明細）'!P32</f>
        <v>23256</v>
      </c>
      <c r="J32" s="40">
        <f>'(3)現地事業管理・運営費（明細）'!Q32</f>
        <v>1224</v>
      </c>
      <c r="K32" s="54"/>
      <c r="L32" s="51"/>
      <c r="M32" s="50"/>
      <c r="N32" s="49"/>
      <c r="O32" s="50"/>
      <c r="P32" s="49"/>
      <c r="Q32" s="50"/>
      <c r="R32" s="49"/>
      <c r="S32" s="51"/>
      <c r="T32" s="42"/>
    </row>
    <row r="33" spans="1:20" ht="18" customHeight="1" x14ac:dyDescent="0.2">
      <c r="A33" s="46"/>
      <c r="B33" s="53"/>
      <c r="C33" s="254" t="s">
        <v>48</v>
      </c>
      <c r="D33" s="255"/>
      <c r="E33" s="255"/>
      <c r="F33" s="255"/>
      <c r="G33" s="256"/>
      <c r="H33" s="40">
        <f>'(3)現地事業管理・運営費（明細）'!O38</f>
        <v>36000</v>
      </c>
      <c r="I33" s="40">
        <f>'(3)現地事業管理・運営費（明細）'!P38</f>
        <v>34200</v>
      </c>
      <c r="J33" s="40">
        <f>'(3)現地事業管理・運営費（明細）'!Q38</f>
        <v>1800</v>
      </c>
      <c r="K33" s="54"/>
      <c r="L33" s="51"/>
      <c r="M33" s="50"/>
      <c r="N33" s="49"/>
      <c r="O33" s="50"/>
      <c r="P33" s="49"/>
      <c r="Q33" s="50"/>
      <c r="R33" s="49"/>
      <c r="S33" s="51"/>
      <c r="T33" s="42"/>
    </row>
    <row r="34" spans="1:20" ht="18" customHeight="1" x14ac:dyDescent="0.2">
      <c r="A34" s="46"/>
      <c r="B34" s="53"/>
      <c r="C34" s="254" t="s">
        <v>20</v>
      </c>
      <c r="D34" s="255"/>
      <c r="E34" s="255"/>
      <c r="F34" s="255"/>
      <c r="G34" s="256"/>
      <c r="H34" s="40">
        <f>スタッフ人件費明細!O9</f>
        <v>345678</v>
      </c>
      <c r="I34" s="40">
        <f>スタッフ人件費明細!P9</f>
        <v>328394</v>
      </c>
      <c r="J34" s="40">
        <f>スタッフ人件費明細!Q9</f>
        <v>17284</v>
      </c>
      <c r="K34" s="54"/>
      <c r="L34" s="51"/>
      <c r="M34" s="50"/>
      <c r="N34" s="49"/>
      <c r="O34" s="50"/>
      <c r="P34" s="49"/>
      <c r="Q34" s="50"/>
      <c r="R34" s="49"/>
      <c r="S34" s="51"/>
      <c r="T34" s="52" t="s">
        <v>90</v>
      </c>
    </row>
    <row r="35" spans="1:20" ht="18" customHeight="1" x14ac:dyDescent="0.2">
      <c r="A35" s="46"/>
      <c r="B35" s="53"/>
      <c r="C35" s="254" t="s">
        <v>27</v>
      </c>
      <c r="D35" s="255"/>
      <c r="E35" s="255"/>
      <c r="F35" s="255"/>
      <c r="G35" s="256"/>
      <c r="H35" s="40">
        <f>スタッフ人件費明細!O17</f>
        <v>123456</v>
      </c>
      <c r="I35" s="40">
        <f>スタッフ人件費明細!P17</f>
        <v>117283</v>
      </c>
      <c r="J35" s="40">
        <f>スタッフ人件費明細!Q17</f>
        <v>6173</v>
      </c>
      <c r="K35" s="54"/>
      <c r="L35" s="51"/>
      <c r="M35" s="50"/>
      <c r="N35" s="49"/>
      <c r="O35" s="50"/>
      <c r="P35" s="49"/>
      <c r="Q35" s="50"/>
      <c r="R35" s="49"/>
      <c r="S35" s="51"/>
      <c r="T35" s="52" t="s">
        <v>90</v>
      </c>
    </row>
    <row r="36" spans="1:20" ht="18" customHeight="1" x14ac:dyDescent="0.2">
      <c r="A36" s="46"/>
      <c r="B36" s="53"/>
      <c r="C36" s="254" t="s">
        <v>64</v>
      </c>
      <c r="D36" s="255"/>
      <c r="E36" s="255"/>
      <c r="F36" s="255"/>
      <c r="G36" s="256"/>
      <c r="H36" s="40">
        <f>'(3)現地事業管理・運営費（明細）'!O44</f>
        <v>200000</v>
      </c>
      <c r="I36" s="40">
        <f>'(3)現地事業管理・運営費（明細）'!P44</f>
        <v>190000</v>
      </c>
      <c r="J36" s="40">
        <f>'(3)現地事業管理・運営費（明細）'!Q44</f>
        <v>10000</v>
      </c>
      <c r="K36" s="54"/>
      <c r="L36" s="51"/>
      <c r="M36" s="50"/>
      <c r="N36" s="49"/>
      <c r="O36" s="50"/>
      <c r="P36" s="49"/>
      <c r="Q36" s="50"/>
      <c r="R36" s="49"/>
      <c r="S36" s="51"/>
      <c r="T36" s="52"/>
    </row>
    <row r="37" spans="1:20" ht="18" customHeight="1" x14ac:dyDescent="0.2">
      <c r="A37" s="46"/>
      <c r="B37" s="60"/>
      <c r="C37" s="257"/>
      <c r="D37" s="258"/>
      <c r="E37" s="258"/>
      <c r="F37" s="258"/>
      <c r="G37" s="259"/>
      <c r="H37" s="40"/>
      <c r="I37" s="40"/>
      <c r="J37" s="40"/>
      <c r="K37" s="41"/>
      <c r="L37" s="56"/>
      <c r="M37" s="61"/>
      <c r="N37" s="62"/>
      <c r="O37" s="61"/>
      <c r="P37" s="49"/>
      <c r="Q37" s="50"/>
      <c r="R37" s="49"/>
      <c r="S37" s="61"/>
      <c r="T37" s="42"/>
    </row>
    <row r="38" spans="1:20" ht="18" customHeight="1" x14ac:dyDescent="0.2">
      <c r="A38" s="217" t="s">
        <v>32</v>
      </c>
      <c r="B38" s="232"/>
      <c r="C38" s="232"/>
      <c r="D38" s="232"/>
      <c r="E38" s="232"/>
      <c r="F38" s="232"/>
      <c r="G38" s="232"/>
      <c r="H38" s="26"/>
      <c r="I38" s="27"/>
      <c r="J38" s="27"/>
      <c r="K38" s="27"/>
      <c r="L38" s="26"/>
      <c r="M38" s="26"/>
      <c r="N38" s="26"/>
      <c r="O38" s="63"/>
      <c r="P38" s="64">
        <f>L39</f>
        <v>585789</v>
      </c>
      <c r="Q38" s="65">
        <f t="shared" ref="Q38:S38" si="4">M39</f>
        <v>556499</v>
      </c>
      <c r="R38" s="65">
        <f t="shared" si="4"/>
        <v>29290</v>
      </c>
      <c r="S38" s="65">
        <f t="shared" si="4"/>
        <v>0</v>
      </c>
      <c r="T38" s="66"/>
    </row>
    <row r="39" spans="1:20" ht="18" customHeight="1" x14ac:dyDescent="0.2">
      <c r="A39" s="46"/>
      <c r="B39" s="48" t="s">
        <v>34</v>
      </c>
      <c r="C39" s="48"/>
      <c r="D39" s="48"/>
      <c r="E39" s="48"/>
      <c r="F39" s="48"/>
      <c r="G39" s="48"/>
      <c r="H39" s="30"/>
      <c r="I39" s="30"/>
      <c r="J39" s="30"/>
      <c r="K39" s="30"/>
      <c r="L39" s="31">
        <f>SUBTOTAL(9,H40:H41)</f>
        <v>585789</v>
      </c>
      <c r="M39" s="31">
        <f t="shared" ref="M39:O39" si="5">SUBTOTAL(9,I40:I41)</f>
        <v>556499</v>
      </c>
      <c r="N39" s="31">
        <f t="shared" si="5"/>
        <v>29290</v>
      </c>
      <c r="O39" s="31">
        <f t="shared" si="5"/>
        <v>0</v>
      </c>
      <c r="P39" s="49"/>
      <c r="Q39" s="50"/>
      <c r="R39" s="49"/>
      <c r="S39" s="51"/>
      <c r="T39" s="42"/>
    </row>
    <row r="40" spans="1:20" ht="18" customHeight="1" x14ac:dyDescent="0.2">
      <c r="A40" s="46"/>
      <c r="B40" s="67"/>
      <c r="C40" s="240" t="s">
        <v>22</v>
      </c>
      <c r="D40" s="241"/>
      <c r="E40" s="241"/>
      <c r="F40" s="241"/>
      <c r="G40" s="242"/>
      <c r="H40" s="40">
        <f>スタッフ人件費明細!O25</f>
        <v>456789</v>
      </c>
      <c r="I40" s="40">
        <f>スタッフ人件費明細!P25</f>
        <v>433949</v>
      </c>
      <c r="J40" s="40">
        <f>スタッフ人件費明細!Q25</f>
        <v>22840</v>
      </c>
      <c r="K40" s="54"/>
      <c r="L40" s="58"/>
      <c r="M40" s="68"/>
      <c r="N40" s="69"/>
      <c r="O40" s="68"/>
      <c r="P40" s="49" t="s">
        <v>36</v>
      </c>
      <c r="Q40" s="50"/>
      <c r="R40" s="49"/>
      <c r="S40" s="51"/>
      <c r="T40" s="52" t="s">
        <v>90</v>
      </c>
    </row>
    <row r="41" spans="1:20" ht="36" customHeight="1" x14ac:dyDescent="0.2">
      <c r="A41" s="70"/>
      <c r="B41" s="71"/>
      <c r="C41" s="246" t="s">
        <v>43</v>
      </c>
      <c r="D41" s="247"/>
      <c r="E41" s="247"/>
      <c r="F41" s="247"/>
      <c r="G41" s="248"/>
      <c r="H41" s="40">
        <f>'本部事業管理費（明細） '!O10</f>
        <v>129000</v>
      </c>
      <c r="I41" s="40">
        <f>'本部事業管理費（明細） '!P10</f>
        <v>122550</v>
      </c>
      <c r="J41" s="40">
        <f>'本部事業管理費（明細） '!Q10</f>
        <v>6450</v>
      </c>
      <c r="K41" s="72"/>
      <c r="L41" s="56"/>
      <c r="M41" s="61"/>
      <c r="N41" s="62"/>
      <c r="O41" s="61"/>
      <c r="P41" s="49"/>
      <c r="Q41" s="61"/>
      <c r="R41" s="49"/>
      <c r="S41" s="56"/>
      <c r="T41" s="42" t="s">
        <v>63</v>
      </c>
    </row>
    <row r="42" spans="1:20" ht="18" customHeight="1" x14ac:dyDescent="0.2">
      <c r="A42" s="73" t="s">
        <v>69</v>
      </c>
      <c r="B42" s="48"/>
      <c r="C42" s="48"/>
      <c r="D42" s="48"/>
      <c r="E42" s="48"/>
      <c r="F42" s="48"/>
      <c r="G42" s="57"/>
      <c r="H42" s="30"/>
      <c r="I42" s="30"/>
      <c r="J42" s="30"/>
      <c r="K42" s="30"/>
      <c r="L42" s="30"/>
      <c r="M42" s="30"/>
      <c r="N42" s="30"/>
      <c r="O42" s="30"/>
      <c r="P42" s="74">
        <f>P10+P38</f>
        <v>11026703</v>
      </c>
      <c r="Q42" s="74">
        <f t="shared" ref="Q42:S42" si="6">Q10+Q38</f>
        <v>10475367</v>
      </c>
      <c r="R42" s="74">
        <f t="shared" si="6"/>
        <v>551336</v>
      </c>
      <c r="S42" s="74">
        <f t="shared" si="6"/>
        <v>0</v>
      </c>
      <c r="T42" s="29"/>
    </row>
    <row r="43" spans="1:20" ht="18" customHeight="1" x14ac:dyDescent="0.2">
      <c r="A43" s="253" t="s">
        <v>79</v>
      </c>
      <c r="B43" s="218"/>
      <c r="C43" s="218"/>
      <c r="D43" s="218"/>
      <c r="E43" s="218"/>
      <c r="F43" s="218"/>
      <c r="G43" s="218"/>
      <c r="H43" s="220"/>
      <c r="I43" s="220"/>
      <c r="J43" s="220"/>
      <c r="K43" s="220"/>
      <c r="L43" s="220"/>
      <c r="M43" s="26"/>
      <c r="N43" s="26"/>
      <c r="O43" s="26"/>
      <c r="P43" s="28">
        <f>ROUNDDOWN(P10*0.05,0)</f>
        <v>522045</v>
      </c>
      <c r="Q43" s="28">
        <f>+ROUNDDOWN(P43*J5,0)</f>
        <v>495942</v>
      </c>
      <c r="R43" s="28">
        <f>+P43-Q43</f>
        <v>26103</v>
      </c>
      <c r="S43" s="75"/>
      <c r="T43" s="76" t="s">
        <v>95</v>
      </c>
    </row>
    <row r="44" spans="1:20" ht="18" customHeight="1" x14ac:dyDescent="0.2">
      <c r="A44" s="217" t="s">
        <v>80</v>
      </c>
      <c r="B44" s="218"/>
      <c r="C44" s="218"/>
      <c r="D44" s="218"/>
      <c r="E44" s="218"/>
      <c r="F44" s="218"/>
      <c r="G44" s="218"/>
      <c r="H44" s="26"/>
      <c r="I44" s="26"/>
      <c r="J44" s="26"/>
      <c r="K44" s="26"/>
      <c r="L44" s="26"/>
      <c r="M44" s="27"/>
      <c r="N44" s="27"/>
      <c r="O44" s="27"/>
      <c r="P44" s="28">
        <f>L45</f>
        <v>300000</v>
      </c>
      <c r="Q44" s="28">
        <f t="shared" ref="Q44:R44" si="7">M45</f>
        <v>285000</v>
      </c>
      <c r="R44" s="28">
        <f t="shared" si="7"/>
        <v>15000</v>
      </c>
      <c r="S44" s="28">
        <f>O45</f>
        <v>0</v>
      </c>
      <c r="T44" s="77"/>
    </row>
    <row r="45" spans="1:20" ht="18" customHeight="1" x14ac:dyDescent="0.2">
      <c r="A45" s="78"/>
      <c r="B45" s="47" t="s">
        <v>67</v>
      </c>
      <c r="C45" s="48"/>
      <c r="D45" s="48"/>
      <c r="E45" s="48"/>
      <c r="F45" s="48"/>
      <c r="G45" s="48"/>
      <c r="H45" s="30"/>
      <c r="I45" s="30"/>
      <c r="J45" s="30"/>
      <c r="K45" s="30"/>
      <c r="L45" s="79">
        <f>+SUBTOTAL(9,H46)</f>
        <v>300000</v>
      </c>
      <c r="M45" s="79">
        <f>+SUBTOTAL(9,I46)</f>
        <v>285000</v>
      </c>
      <c r="N45" s="79">
        <f t="shared" ref="N45:O45" si="8">+SUBTOTAL(9,J46)</f>
        <v>15000</v>
      </c>
      <c r="O45" s="79">
        <f t="shared" si="8"/>
        <v>0</v>
      </c>
      <c r="P45" s="80"/>
      <c r="Q45" s="80"/>
      <c r="R45" s="80"/>
      <c r="S45" s="80"/>
      <c r="T45" s="77"/>
    </row>
    <row r="46" spans="1:20" ht="18" customHeight="1" thickBot="1" x14ac:dyDescent="0.25">
      <c r="A46" s="70"/>
      <c r="B46" s="81"/>
      <c r="C46" s="240" t="s">
        <v>68</v>
      </c>
      <c r="D46" s="241"/>
      <c r="E46" s="241"/>
      <c r="F46" s="241"/>
      <c r="G46" s="242"/>
      <c r="H46" s="82">
        <v>300000</v>
      </c>
      <c r="I46" s="83">
        <f>+ROUNDDOWN($H$46*J5,0)</f>
        <v>285000</v>
      </c>
      <c r="J46" s="84">
        <f>+H46-I46</f>
        <v>15000</v>
      </c>
      <c r="K46" s="82"/>
      <c r="L46" s="85"/>
      <c r="M46" s="86"/>
      <c r="N46" s="86"/>
      <c r="O46" s="86"/>
      <c r="P46" s="87"/>
      <c r="Q46" s="87"/>
      <c r="R46" s="87"/>
      <c r="S46" s="87"/>
      <c r="T46" s="77"/>
    </row>
    <row r="47" spans="1:20" ht="18" customHeight="1" thickBot="1" x14ac:dyDescent="0.25">
      <c r="A47" s="88" t="s">
        <v>93</v>
      </c>
      <c r="B47" s="89"/>
      <c r="C47" s="89"/>
      <c r="D47" s="89"/>
      <c r="E47" s="89"/>
      <c r="F47" s="89"/>
      <c r="G47" s="89"/>
      <c r="H47" s="219"/>
      <c r="I47" s="219"/>
      <c r="J47" s="219"/>
      <c r="K47" s="219"/>
      <c r="L47" s="219"/>
      <c r="M47" s="90"/>
      <c r="N47" s="90"/>
      <c r="O47" s="91"/>
      <c r="P47" s="92">
        <f>P10+P38+P43+P44</f>
        <v>11848748</v>
      </c>
      <c r="Q47" s="93">
        <f t="shared" ref="Q47:R47" si="9">Q10+Q38+Q43+Q44</f>
        <v>11256309</v>
      </c>
      <c r="R47" s="94">
        <f t="shared" si="9"/>
        <v>592439</v>
      </c>
      <c r="S47" s="94">
        <f>S10+S38+S43+S44</f>
        <v>0</v>
      </c>
      <c r="T47" s="221"/>
    </row>
    <row r="48" spans="1:20" ht="18" customHeight="1" x14ac:dyDescent="0.2">
      <c r="A48" s="95" t="s">
        <v>84</v>
      </c>
      <c r="B48" s="89"/>
      <c r="C48" s="89"/>
      <c r="D48" s="89"/>
      <c r="E48" s="89"/>
      <c r="F48" s="89"/>
      <c r="G48" s="89"/>
      <c r="H48" s="90"/>
      <c r="I48" s="90"/>
      <c r="J48" s="90"/>
      <c r="K48" s="90"/>
      <c r="L48" s="90"/>
      <c r="M48" s="90"/>
      <c r="N48" s="90"/>
      <c r="O48" s="90"/>
      <c r="P48" s="270">
        <f>P47+S47</f>
        <v>11848748</v>
      </c>
      <c r="Q48" s="270"/>
      <c r="R48" s="270"/>
      <c r="S48" s="271"/>
      <c r="T48" s="222"/>
    </row>
    <row r="49" spans="1:20" ht="18" customHeight="1" x14ac:dyDescent="0.2">
      <c r="A49" s="96"/>
      <c r="B49" s="97" t="s">
        <v>35</v>
      </c>
      <c r="C49" s="98"/>
      <c r="D49" s="98"/>
      <c r="E49" s="98"/>
      <c r="F49" s="98"/>
      <c r="G49" s="98"/>
      <c r="H49" s="30"/>
      <c r="I49" s="30"/>
      <c r="J49" s="30"/>
      <c r="K49" s="30"/>
      <c r="L49" s="30"/>
      <c r="M49" s="30"/>
      <c r="N49" s="30"/>
      <c r="O49" s="30"/>
      <c r="P49" s="74">
        <f>L11</f>
        <v>8500000</v>
      </c>
      <c r="Q49" s="74">
        <f t="shared" ref="Q49:R49" si="10">M11</f>
        <v>8075000</v>
      </c>
      <c r="R49" s="74">
        <f t="shared" si="10"/>
        <v>425000</v>
      </c>
      <c r="S49" s="99">
        <f>O11</f>
        <v>0</v>
      </c>
      <c r="T49" s="222"/>
    </row>
    <row r="50" spans="1:20" ht="18" customHeight="1" x14ac:dyDescent="0.2">
      <c r="A50" s="100"/>
      <c r="B50" s="97" t="s">
        <v>81</v>
      </c>
      <c r="C50" s="98"/>
      <c r="D50" s="98"/>
      <c r="E50" s="98"/>
      <c r="F50" s="98"/>
      <c r="G50" s="98"/>
      <c r="H50" s="30"/>
      <c r="I50" s="30"/>
      <c r="J50" s="30"/>
      <c r="K50" s="30"/>
      <c r="L50" s="30"/>
      <c r="M50" s="30"/>
      <c r="N50" s="30"/>
      <c r="O50" s="30"/>
      <c r="P50" s="74">
        <f>L18+L27+P38+P43+P44</f>
        <v>3348748</v>
      </c>
      <c r="Q50" s="74">
        <f t="shared" ref="Q50:S50" si="11">M18+M27+Q38+Q43+Q44</f>
        <v>3181309</v>
      </c>
      <c r="R50" s="74">
        <f t="shared" si="11"/>
        <v>167439</v>
      </c>
      <c r="S50" s="74">
        <f t="shared" si="11"/>
        <v>0</v>
      </c>
      <c r="T50" s="223"/>
    </row>
    <row r="51" spans="1:20" ht="18" customHeight="1" x14ac:dyDescent="0.2">
      <c r="A51" s="216"/>
      <c r="B51" s="216"/>
      <c r="C51" s="216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</row>
    <row r="52" spans="1:20" ht="18" customHeight="1" x14ac:dyDescent="0.2">
      <c r="A52" s="103" t="s">
        <v>91</v>
      </c>
      <c r="B52" s="104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</row>
    <row r="53" spans="1:20" ht="18" customHeight="1" x14ac:dyDescent="0.2">
      <c r="A53" s="103" t="s">
        <v>96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2"/>
    </row>
    <row r="54" spans="1:20" ht="18" customHeight="1" x14ac:dyDescent="0.2"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6"/>
    </row>
    <row r="55" spans="1:20" ht="18" customHeight="1" x14ac:dyDescent="0.2"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6"/>
    </row>
    <row r="56" spans="1:20" ht="18" customHeight="1" x14ac:dyDescent="0.2"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6"/>
    </row>
    <row r="57" spans="1:20" ht="18" customHeight="1" x14ac:dyDescent="0.2"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6"/>
    </row>
    <row r="58" spans="1:20" ht="18" customHeight="1" x14ac:dyDescent="0.2"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6"/>
    </row>
    <row r="59" spans="1:20" ht="18" customHeight="1" x14ac:dyDescent="0.2"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6"/>
    </row>
  </sheetData>
  <mergeCells count="53">
    <mergeCell ref="P8:P9"/>
    <mergeCell ref="S8:S9"/>
    <mergeCell ref="K8:K9"/>
    <mergeCell ref="H8:H9"/>
    <mergeCell ref="L8:L9"/>
    <mergeCell ref="L7:O7"/>
    <mergeCell ref="O8:O9"/>
    <mergeCell ref="B11:G11"/>
    <mergeCell ref="B12:B17"/>
    <mergeCell ref="P48:S48"/>
    <mergeCell ref="H7:K7"/>
    <mergeCell ref="C41:G41"/>
    <mergeCell ref="C22:G22"/>
    <mergeCell ref="C32:G32"/>
    <mergeCell ref="C35:G35"/>
    <mergeCell ref="C24:G24"/>
    <mergeCell ref="C25:G25"/>
    <mergeCell ref="C34:G34"/>
    <mergeCell ref="C40:G40"/>
    <mergeCell ref="C12:G12"/>
    <mergeCell ref="C13:G13"/>
    <mergeCell ref="C14:G14"/>
    <mergeCell ref="C20:G20"/>
    <mergeCell ref="C46:G46"/>
    <mergeCell ref="C15:G15"/>
    <mergeCell ref="C16:G16"/>
    <mergeCell ref="C17:G17"/>
    <mergeCell ref="C26:G26"/>
    <mergeCell ref="C19:G19"/>
    <mergeCell ref="A43:G43"/>
    <mergeCell ref="C36:G36"/>
    <mergeCell ref="C37:G37"/>
    <mergeCell ref="C33:G33"/>
    <mergeCell ref="C30:G30"/>
    <mergeCell ref="C31:G31"/>
    <mergeCell ref="C21:G21"/>
    <mergeCell ref="C23:G23"/>
    <mergeCell ref="M1:N1"/>
    <mergeCell ref="M2:N2"/>
    <mergeCell ref="T7:T9"/>
    <mergeCell ref="P7:S7"/>
    <mergeCell ref="A51:C51"/>
    <mergeCell ref="A44:G44"/>
    <mergeCell ref="H47:L47"/>
    <mergeCell ref="H43:L43"/>
    <mergeCell ref="T47:T50"/>
    <mergeCell ref="P11:P17"/>
    <mergeCell ref="C7:G9"/>
    <mergeCell ref="A38:G38"/>
    <mergeCell ref="C28:G28"/>
    <mergeCell ref="C29:G29"/>
    <mergeCell ref="A10:G10"/>
    <mergeCell ref="A11:A17"/>
  </mergeCells>
  <phoneticPr fontId="2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>
    <oddHeader>&amp;R&amp;"+,標準"年　　月　　日申請　　　　　　年　　月　　日改訂　　
改訂番号：　　　
事業期間：　　　年　　月　　日　～　　　年　　月　　日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0"/>
  <sheetViews>
    <sheetView view="pageBreakPreview" topLeftCell="A7" zoomScaleNormal="75" zoomScaleSheetLayoutView="100" workbookViewId="0">
      <selection activeCell="C12" sqref="C12:F12"/>
    </sheetView>
  </sheetViews>
  <sheetFormatPr defaultColWidth="9" defaultRowHeight="18" customHeight="1" x14ac:dyDescent="0.2"/>
  <cols>
    <col min="1" max="1" width="3.6640625" style="1" customWidth="1"/>
    <col min="2" max="2" width="5.6640625" style="4" customWidth="1"/>
    <col min="3" max="6" width="8.1093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107" t="s">
        <v>15</v>
      </c>
    </row>
    <row r="6" spans="1:18" ht="18" customHeight="1" x14ac:dyDescent="0.2">
      <c r="B6" s="107"/>
      <c r="R6" s="2" t="s">
        <v>16</v>
      </c>
    </row>
    <row r="7" spans="1:18" ht="18" customHeight="1" x14ac:dyDescent="0.2">
      <c r="A7" s="108"/>
      <c r="B7" s="286" t="s">
        <v>24</v>
      </c>
      <c r="C7" s="286"/>
      <c r="D7" s="286"/>
      <c r="E7" s="286"/>
      <c r="F7" s="286"/>
      <c r="G7" s="287" t="s">
        <v>5</v>
      </c>
      <c r="H7" s="287" t="s">
        <v>6</v>
      </c>
      <c r="I7" s="109"/>
      <c r="J7" s="287" t="s">
        <v>7</v>
      </c>
      <c r="K7" s="109"/>
      <c r="L7" s="272" t="s">
        <v>18</v>
      </c>
      <c r="M7" s="260"/>
      <c r="N7" s="261"/>
      <c r="O7" s="272" t="s">
        <v>55</v>
      </c>
      <c r="P7" s="260"/>
      <c r="Q7" s="261"/>
      <c r="R7" s="211" t="s">
        <v>70</v>
      </c>
    </row>
    <row r="8" spans="1:18" ht="18" customHeight="1" x14ac:dyDescent="0.2">
      <c r="A8" s="108"/>
      <c r="B8" s="286"/>
      <c r="C8" s="286"/>
      <c r="D8" s="286"/>
      <c r="E8" s="286"/>
      <c r="F8" s="286"/>
      <c r="G8" s="288"/>
      <c r="H8" s="289"/>
      <c r="I8" s="110" t="s">
        <v>9</v>
      </c>
      <c r="J8" s="289"/>
      <c r="K8" s="110" t="s">
        <v>9</v>
      </c>
      <c r="L8" s="24"/>
      <c r="M8" s="24" t="s">
        <v>85</v>
      </c>
      <c r="N8" s="24" t="s">
        <v>86</v>
      </c>
      <c r="O8" s="24"/>
      <c r="P8" s="24" t="s">
        <v>85</v>
      </c>
      <c r="Q8" s="24" t="s">
        <v>86</v>
      </c>
      <c r="R8" s="211"/>
    </row>
    <row r="9" spans="1:18" ht="18" customHeight="1" x14ac:dyDescent="0.2">
      <c r="A9" s="111"/>
      <c r="B9" s="274" t="s">
        <v>21</v>
      </c>
      <c r="C9" s="275"/>
      <c r="D9" s="275"/>
      <c r="E9" s="275"/>
      <c r="F9" s="275"/>
      <c r="G9" s="276"/>
      <c r="H9" s="276"/>
      <c r="I9" s="276"/>
      <c r="J9" s="276"/>
      <c r="K9" s="276"/>
      <c r="L9" s="112"/>
      <c r="M9" s="112"/>
      <c r="N9" s="112"/>
      <c r="O9" s="113">
        <f>SUBTOTAL(9,L10:L16)</f>
        <v>3000000</v>
      </c>
      <c r="P9" s="113">
        <f t="shared" ref="P9:Q9" si="0">SUBTOTAL(9,M10:M16)</f>
        <v>2850000</v>
      </c>
      <c r="Q9" s="113">
        <f t="shared" si="0"/>
        <v>150000</v>
      </c>
      <c r="R9" s="114"/>
    </row>
    <row r="10" spans="1:18" ht="18" customHeight="1" x14ac:dyDescent="0.2">
      <c r="A10" s="111"/>
      <c r="B10" s="277" t="s">
        <v>17</v>
      </c>
      <c r="C10" s="279"/>
      <c r="D10" s="280"/>
      <c r="E10" s="280"/>
      <c r="F10" s="281"/>
      <c r="G10" s="115">
        <v>3000000</v>
      </c>
      <c r="H10" s="116">
        <v>1</v>
      </c>
      <c r="I10" s="117"/>
      <c r="J10" s="115">
        <v>1</v>
      </c>
      <c r="K10" s="118"/>
      <c r="L10" s="119">
        <f>G10*H10*J10</f>
        <v>3000000</v>
      </c>
      <c r="M10" s="120">
        <f>+ROUNDDOWN(L10*予算設計書!$J$5,0)</f>
        <v>2850000</v>
      </c>
      <c r="N10" s="120">
        <f t="shared" ref="N10:N16" si="1">+L10-M10</f>
        <v>150000</v>
      </c>
      <c r="O10" s="121"/>
      <c r="P10" s="121"/>
      <c r="Q10" s="121"/>
      <c r="R10" s="122"/>
    </row>
    <row r="11" spans="1:18" ht="18" customHeight="1" x14ac:dyDescent="0.2">
      <c r="A11" s="111"/>
      <c r="B11" s="277"/>
      <c r="C11" s="282"/>
      <c r="D11" s="283"/>
      <c r="E11" s="283"/>
      <c r="F11" s="283"/>
      <c r="G11" s="123"/>
      <c r="H11" s="124"/>
      <c r="I11" s="125"/>
      <c r="J11" s="123"/>
      <c r="K11" s="126"/>
      <c r="L11" s="127">
        <f t="shared" ref="L11:L16" si="2">G11*H11*J11</f>
        <v>0</v>
      </c>
      <c r="M11" s="128">
        <f>+ROUNDDOWN(L11*予算設計書!$J$5,0)</f>
        <v>0</v>
      </c>
      <c r="N11" s="128">
        <f t="shared" si="1"/>
        <v>0</v>
      </c>
      <c r="O11" s="129"/>
      <c r="P11" s="130"/>
      <c r="Q11" s="130"/>
      <c r="R11" s="131"/>
    </row>
    <row r="12" spans="1:18" ht="18" customHeight="1" x14ac:dyDescent="0.2">
      <c r="A12" s="111"/>
      <c r="B12" s="277"/>
      <c r="C12" s="282"/>
      <c r="D12" s="284"/>
      <c r="E12" s="284"/>
      <c r="F12" s="285"/>
      <c r="G12" s="123"/>
      <c r="H12" s="124"/>
      <c r="I12" s="125"/>
      <c r="J12" s="123"/>
      <c r="K12" s="126"/>
      <c r="L12" s="127">
        <f t="shared" si="2"/>
        <v>0</v>
      </c>
      <c r="M12" s="128">
        <f>+ROUNDDOWN(L12*予算設計書!$J$5,0)</f>
        <v>0</v>
      </c>
      <c r="N12" s="128">
        <f t="shared" si="1"/>
        <v>0</v>
      </c>
      <c r="O12" s="129"/>
      <c r="P12" s="130"/>
      <c r="Q12" s="130"/>
      <c r="R12" s="131"/>
    </row>
    <row r="13" spans="1:18" ht="18" customHeight="1" x14ac:dyDescent="0.2">
      <c r="A13" s="111"/>
      <c r="B13" s="277"/>
      <c r="C13" s="282"/>
      <c r="D13" s="284"/>
      <c r="E13" s="284"/>
      <c r="F13" s="284"/>
      <c r="G13" s="123"/>
      <c r="H13" s="124"/>
      <c r="I13" s="125"/>
      <c r="J13" s="123"/>
      <c r="K13" s="126"/>
      <c r="L13" s="127">
        <f t="shared" si="2"/>
        <v>0</v>
      </c>
      <c r="M13" s="128">
        <f>+ROUNDDOWN(L13*予算設計書!$J$5,0)</f>
        <v>0</v>
      </c>
      <c r="N13" s="128">
        <f t="shared" si="1"/>
        <v>0</v>
      </c>
      <c r="O13" s="129"/>
      <c r="P13" s="130"/>
      <c r="Q13" s="130"/>
      <c r="R13" s="131"/>
    </row>
    <row r="14" spans="1:18" ht="18" customHeight="1" x14ac:dyDescent="0.2">
      <c r="A14" s="111"/>
      <c r="B14" s="277"/>
      <c r="C14" s="282"/>
      <c r="D14" s="283"/>
      <c r="E14" s="283"/>
      <c r="F14" s="283"/>
      <c r="G14" s="123"/>
      <c r="H14" s="124"/>
      <c r="I14" s="125"/>
      <c r="J14" s="123"/>
      <c r="K14" s="126"/>
      <c r="L14" s="127">
        <f t="shared" si="2"/>
        <v>0</v>
      </c>
      <c r="M14" s="128">
        <f>+ROUNDDOWN(L14*予算設計書!$J$5,0)</f>
        <v>0</v>
      </c>
      <c r="N14" s="128">
        <f t="shared" si="1"/>
        <v>0</v>
      </c>
      <c r="O14" s="129"/>
      <c r="P14" s="130"/>
      <c r="Q14" s="130"/>
      <c r="R14" s="131"/>
    </row>
    <row r="15" spans="1:18" ht="18" customHeight="1" x14ac:dyDescent="0.2">
      <c r="A15" s="111"/>
      <c r="B15" s="277"/>
      <c r="C15" s="282"/>
      <c r="D15" s="283"/>
      <c r="E15" s="283"/>
      <c r="F15" s="283"/>
      <c r="G15" s="123"/>
      <c r="H15" s="124"/>
      <c r="I15" s="125"/>
      <c r="J15" s="123"/>
      <c r="K15" s="126"/>
      <c r="L15" s="127">
        <f t="shared" si="2"/>
        <v>0</v>
      </c>
      <c r="M15" s="128">
        <f>+ROUNDDOWN(L15*予算設計書!$J$5,0)</f>
        <v>0</v>
      </c>
      <c r="N15" s="128">
        <f t="shared" si="1"/>
        <v>0</v>
      </c>
      <c r="O15" s="129"/>
      <c r="P15" s="130"/>
      <c r="Q15" s="130"/>
      <c r="R15" s="131"/>
    </row>
    <row r="16" spans="1:18" ht="18" customHeight="1" x14ac:dyDescent="0.2">
      <c r="A16" s="111"/>
      <c r="B16" s="278"/>
      <c r="C16" s="290"/>
      <c r="D16" s="291"/>
      <c r="E16" s="291"/>
      <c r="F16" s="291"/>
      <c r="G16" s="132"/>
      <c r="H16" s="133"/>
      <c r="I16" s="134"/>
      <c r="J16" s="132"/>
      <c r="K16" s="135"/>
      <c r="L16" s="136">
        <f t="shared" si="2"/>
        <v>0</v>
      </c>
      <c r="M16" s="137">
        <f>+ROUNDDOWN(L16*予算設計書!$J$5,0)</f>
        <v>0</v>
      </c>
      <c r="N16" s="137">
        <f t="shared" si="1"/>
        <v>0</v>
      </c>
      <c r="O16" s="130"/>
      <c r="P16" s="130"/>
      <c r="Q16" s="130"/>
      <c r="R16" s="138"/>
    </row>
    <row r="17" spans="1:18" ht="18" customHeight="1" x14ac:dyDescent="0.2">
      <c r="A17" s="111"/>
      <c r="B17" s="274" t="s">
        <v>21</v>
      </c>
      <c r="C17" s="275"/>
      <c r="D17" s="275"/>
      <c r="E17" s="275"/>
      <c r="F17" s="275"/>
      <c r="G17" s="294"/>
      <c r="H17" s="294"/>
      <c r="I17" s="294"/>
      <c r="J17" s="294"/>
      <c r="K17" s="294"/>
      <c r="L17" s="139"/>
      <c r="M17" s="139"/>
      <c r="N17" s="139"/>
      <c r="O17" s="140">
        <f>SUBTOTAL(9,L18:L24)</f>
        <v>2500000</v>
      </c>
      <c r="P17" s="140">
        <f t="shared" ref="P17:Q17" si="3">SUBTOTAL(9,M18:M24)</f>
        <v>2375000</v>
      </c>
      <c r="Q17" s="140">
        <f t="shared" si="3"/>
        <v>125000</v>
      </c>
      <c r="R17" s="141"/>
    </row>
    <row r="18" spans="1:18" ht="18" customHeight="1" x14ac:dyDescent="0.2">
      <c r="A18" s="111"/>
      <c r="B18" s="277" t="s">
        <v>17</v>
      </c>
      <c r="C18" s="279"/>
      <c r="D18" s="280"/>
      <c r="E18" s="280"/>
      <c r="F18" s="280"/>
      <c r="G18" s="115">
        <v>2500000</v>
      </c>
      <c r="H18" s="115">
        <v>1</v>
      </c>
      <c r="I18" s="117"/>
      <c r="J18" s="115">
        <v>1</v>
      </c>
      <c r="K18" s="117"/>
      <c r="L18" s="119">
        <f>G18*H18*J18</f>
        <v>2500000</v>
      </c>
      <c r="M18" s="120">
        <f>+ROUNDDOWN(L18*予算設計書!$J$5,0)</f>
        <v>2375000</v>
      </c>
      <c r="N18" s="120">
        <f t="shared" ref="N18:N24" si="4">+L18-M18</f>
        <v>125000</v>
      </c>
      <c r="O18" s="121"/>
      <c r="P18" s="121"/>
      <c r="Q18" s="121"/>
      <c r="R18" s="122"/>
    </row>
    <row r="19" spans="1:18" ht="18" customHeight="1" x14ac:dyDescent="0.2">
      <c r="A19" s="111"/>
      <c r="B19" s="277"/>
      <c r="C19" s="292"/>
      <c r="D19" s="293"/>
      <c r="E19" s="293"/>
      <c r="F19" s="293"/>
      <c r="G19" s="123"/>
      <c r="H19" s="123"/>
      <c r="I19" s="125"/>
      <c r="J19" s="123"/>
      <c r="K19" s="125"/>
      <c r="L19" s="127">
        <f t="shared" ref="L19:L24" si="5">G19*H19*J19</f>
        <v>0</v>
      </c>
      <c r="M19" s="128">
        <f>+ROUNDDOWN(L19*予算設計書!$J$5,0)</f>
        <v>0</v>
      </c>
      <c r="N19" s="128">
        <f t="shared" si="4"/>
        <v>0</v>
      </c>
      <c r="O19" s="129"/>
      <c r="P19" s="130"/>
      <c r="Q19" s="130"/>
      <c r="R19" s="131"/>
    </row>
    <row r="20" spans="1:18" ht="18" customHeight="1" x14ac:dyDescent="0.2">
      <c r="A20" s="111"/>
      <c r="B20" s="277"/>
      <c r="C20" s="292"/>
      <c r="D20" s="292"/>
      <c r="E20" s="292"/>
      <c r="F20" s="292"/>
      <c r="G20" s="123"/>
      <c r="H20" s="123"/>
      <c r="I20" s="125"/>
      <c r="J20" s="123"/>
      <c r="K20" s="125"/>
      <c r="L20" s="127">
        <f t="shared" si="5"/>
        <v>0</v>
      </c>
      <c r="M20" s="128">
        <f>+ROUNDDOWN(L20*予算設計書!$J$5,0)</f>
        <v>0</v>
      </c>
      <c r="N20" s="128">
        <f t="shared" si="4"/>
        <v>0</v>
      </c>
      <c r="O20" s="129"/>
      <c r="P20" s="130"/>
      <c r="Q20" s="130"/>
      <c r="R20" s="131"/>
    </row>
    <row r="21" spans="1:18" ht="18" customHeight="1" x14ac:dyDescent="0.2">
      <c r="A21" s="111"/>
      <c r="B21" s="277"/>
      <c r="C21" s="292"/>
      <c r="D21" s="292"/>
      <c r="E21" s="292"/>
      <c r="F21" s="292"/>
      <c r="G21" s="123"/>
      <c r="H21" s="123"/>
      <c r="I21" s="125"/>
      <c r="J21" s="123"/>
      <c r="K21" s="125"/>
      <c r="L21" s="127">
        <f t="shared" si="5"/>
        <v>0</v>
      </c>
      <c r="M21" s="128">
        <f>+ROUNDDOWN(L21*予算設計書!$J$5,0)</f>
        <v>0</v>
      </c>
      <c r="N21" s="128">
        <f t="shared" si="4"/>
        <v>0</v>
      </c>
      <c r="O21" s="129"/>
      <c r="P21" s="130"/>
      <c r="Q21" s="130"/>
      <c r="R21" s="131"/>
    </row>
    <row r="22" spans="1:18" ht="18" customHeight="1" x14ac:dyDescent="0.2">
      <c r="A22" s="111"/>
      <c r="B22" s="277"/>
      <c r="C22" s="292"/>
      <c r="D22" s="293"/>
      <c r="E22" s="293"/>
      <c r="F22" s="293"/>
      <c r="G22" s="123"/>
      <c r="H22" s="123"/>
      <c r="I22" s="125"/>
      <c r="J22" s="123"/>
      <c r="K22" s="125"/>
      <c r="L22" s="127">
        <f t="shared" si="5"/>
        <v>0</v>
      </c>
      <c r="M22" s="128">
        <f>+ROUNDDOWN(L22*予算設計書!$J$5,0)</f>
        <v>0</v>
      </c>
      <c r="N22" s="128">
        <f t="shared" si="4"/>
        <v>0</v>
      </c>
      <c r="O22" s="129"/>
      <c r="P22" s="130"/>
      <c r="Q22" s="130"/>
      <c r="R22" s="131"/>
    </row>
    <row r="23" spans="1:18" ht="18" customHeight="1" x14ac:dyDescent="0.2">
      <c r="A23" s="111"/>
      <c r="B23" s="277"/>
      <c r="C23" s="292"/>
      <c r="D23" s="293"/>
      <c r="E23" s="293"/>
      <c r="F23" s="293"/>
      <c r="G23" s="123"/>
      <c r="H23" s="123"/>
      <c r="I23" s="125"/>
      <c r="J23" s="123"/>
      <c r="K23" s="125"/>
      <c r="L23" s="127">
        <f t="shared" si="5"/>
        <v>0</v>
      </c>
      <c r="M23" s="128">
        <f>+ROUNDDOWN(L23*予算設計書!$J$5,0)</f>
        <v>0</v>
      </c>
      <c r="N23" s="128">
        <f t="shared" si="4"/>
        <v>0</v>
      </c>
      <c r="O23" s="129"/>
      <c r="P23" s="130"/>
      <c r="Q23" s="130"/>
      <c r="R23" s="131"/>
    </row>
    <row r="24" spans="1:18" ht="18" customHeight="1" x14ac:dyDescent="0.2">
      <c r="A24" s="111"/>
      <c r="B24" s="278"/>
      <c r="C24" s="295"/>
      <c r="D24" s="296"/>
      <c r="E24" s="296"/>
      <c r="F24" s="296"/>
      <c r="G24" s="132"/>
      <c r="H24" s="132"/>
      <c r="I24" s="134"/>
      <c r="J24" s="132"/>
      <c r="K24" s="134"/>
      <c r="L24" s="136">
        <f t="shared" si="5"/>
        <v>0</v>
      </c>
      <c r="M24" s="137">
        <f>+ROUNDDOWN(L24*予算設計書!$J$5,0)</f>
        <v>0</v>
      </c>
      <c r="N24" s="137">
        <f t="shared" si="4"/>
        <v>0</v>
      </c>
      <c r="O24" s="130"/>
      <c r="P24" s="130"/>
      <c r="Q24" s="130"/>
      <c r="R24" s="138"/>
    </row>
    <row r="25" spans="1:18" ht="18" customHeight="1" x14ac:dyDescent="0.2">
      <c r="A25" s="111"/>
      <c r="B25" s="274" t="s">
        <v>21</v>
      </c>
      <c r="C25" s="275"/>
      <c r="D25" s="275"/>
      <c r="E25" s="275"/>
      <c r="F25" s="275"/>
      <c r="G25" s="294"/>
      <c r="H25" s="294"/>
      <c r="I25" s="294"/>
      <c r="J25" s="294"/>
      <c r="K25" s="294"/>
      <c r="L25" s="139"/>
      <c r="M25" s="139"/>
      <c r="N25" s="139"/>
      <c r="O25" s="140">
        <f>SUBTOTAL(9,L26:L32)</f>
        <v>2000000</v>
      </c>
      <c r="P25" s="140">
        <f t="shared" ref="P25:Q25" si="6">SUBTOTAL(9,M26:M32)</f>
        <v>1900000</v>
      </c>
      <c r="Q25" s="140">
        <f t="shared" si="6"/>
        <v>100000</v>
      </c>
      <c r="R25" s="141"/>
    </row>
    <row r="26" spans="1:18" ht="18" customHeight="1" x14ac:dyDescent="0.2">
      <c r="A26" s="111"/>
      <c r="B26" s="277" t="s">
        <v>17</v>
      </c>
      <c r="C26" s="279"/>
      <c r="D26" s="280"/>
      <c r="E26" s="280"/>
      <c r="F26" s="280"/>
      <c r="G26" s="115">
        <v>2000000</v>
      </c>
      <c r="H26" s="115">
        <v>1</v>
      </c>
      <c r="I26" s="117"/>
      <c r="J26" s="115">
        <v>1</v>
      </c>
      <c r="K26" s="117"/>
      <c r="L26" s="119">
        <f>G26*H26*J26</f>
        <v>2000000</v>
      </c>
      <c r="M26" s="120">
        <f>+ROUNDDOWN(L26*予算設計書!$J$5,0)</f>
        <v>1900000</v>
      </c>
      <c r="N26" s="120">
        <f t="shared" ref="N26:N32" si="7">+L26-M26</f>
        <v>100000</v>
      </c>
      <c r="O26" s="121"/>
      <c r="P26" s="121"/>
      <c r="Q26" s="121"/>
      <c r="R26" s="122"/>
    </row>
    <row r="27" spans="1:18" ht="18" customHeight="1" x14ac:dyDescent="0.2">
      <c r="A27" s="111"/>
      <c r="B27" s="277"/>
      <c r="C27" s="292"/>
      <c r="D27" s="293"/>
      <c r="E27" s="293"/>
      <c r="F27" s="293"/>
      <c r="G27" s="123"/>
      <c r="H27" s="123"/>
      <c r="I27" s="125"/>
      <c r="J27" s="123"/>
      <c r="K27" s="125"/>
      <c r="L27" s="127">
        <f t="shared" ref="L27:L32" si="8">G27*H27*J27</f>
        <v>0</v>
      </c>
      <c r="M27" s="128">
        <f>+ROUNDDOWN(L27*予算設計書!$J$5,0)</f>
        <v>0</v>
      </c>
      <c r="N27" s="128">
        <f t="shared" si="7"/>
        <v>0</v>
      </c>
      <c r="O27" s="129"/>
      <c r="P27" s="130"/>
      <c r="Q27" s="130"/>
      <c r="R27" s="131"/>
    </row>
    <row r="28" spans="1:18" ht="18" customHeight="1" x14ac:dyDescent="0.2">
      <c r="A28" s="111"/>
      <c r="B28" s="277"/>
      <c r="C28" s="292"/>
      <c r="D28" s="292"/>
      <c r="E28" s="292"/>
      <c r="F28" s="292"/>
      <c r="G28" s="123"/>
      <c r="H28" s="123"/>
      <c r="I28" s="125"/>
      <c r="J28" s="123"/>
      <c r="K28" s="125"/>
      <c r="L28" s="127">
        <f t="shared" si="8"/>
        <v>0</v>
      </c>
      <c r="M28" s="128">
        <f>+ROUNDDOWN(L28*予算設計書!$J$5,0)</f>
        <v>0</v>
      </c>
      <c r="N28" s="128">
        <f t="shared" si="7"/>
        <v>0</v>
      </c>
      <c r="O28" s="129"/>
      <c r="P28" s="130"/>
      <c r="Q28" s="130"/>
      <c r="R28" s="131"/>
    </row>
    <row r="29" spans="1:18" ht="18" customHeight="1" x14ac:dyDescent="0.2">
      <c r="A29" s="111"/>
      <c r="B29" s="277"/>
      <c r="C29" s="292"/>
      <c r="D29" s="292"/>
      <c r="E29" s="292"/>
      <c r="F29" s="292"/>
      <c r="G29" s="123"/>
      <c r="H29" s="123"/>
      <c r="I29" s="125"/>
      <c r="J29" s="123"/>
      <c r="K29" s="125"/>
      <c r="L29" s="127">
        <f t="shared" si="8"/>
        <v>0</v>
      </c>
      <c r="M29" s="128">
        <f>+ROUNDDOWN(L29*予算設計書!$J$5,0)</f>
        <v>0</v>
      </c>
      <c r="N29" s="128">
        <f t="shared" si="7"/>
        <v>0</v>
      </c>
      <c r="O29" s="129"/>
      <c r="P29" s="130"/>
      <c r="Q29" s="130"/>
      <c r="R29" s="131"/>
    </row>
    <row r="30" spans="1:18" ht="18" customHeight="1" x14ac:dyDescent="0.2">
      <c r="A30" s="111"/>
      <c r="B30" s="277"/>
      <c r="C30" s="292"/>
      <c r="D30" s="293"/>
      <c r="E30" s="293"/>
      <c r="F30" s="293"/>
      <c r="G30" s="123"/>
      <c r="H30" s="123"/>
      <c r="I30" s="125"/>
      <c r="J30" s="123"/>
      <c r="K30" s="125"/>
      <c r="L30" s="127">
        <f t="shared" si="8"/>
        <v>0</v>
      </c>
      <c r="M30" s="128">
        <f>+ROUNDDOWN(L30*予算設計書!$J$5,0)</f>
        <v>0</v>
      </c>
      <c r="N30" s="128">
        <f t="shared" si="7"/>
        <v>0</v>
      </c>
      <c r="O30" s="129"/>
      <c r="P30" s="130"/>
      <c r="Q30" s="130"/>
      <c r="R30" s="131"/>
    </row>
    <row r="31" spans="1:18" ht="18" customHeight="1" x14ac:dyDescent="0.2">
      <c r="A31" s="111"/>
      <c r="B31" s="277"/>
      <c r="C31" s="292"/>
      <c r="D31" s="293"/>
      <c r="E31" s="293"/>
      <c r="F31" s="293"/>
      <c r="G31" s="123"/>
      <c r="H31" s="123"/>
      <c r="I31" s="125"/>
      <c r="J31" s="123"/>
      <c r="K31" s="125"/>
      <c r="L31" s="127">
        <f t="shared" si="8"/>
        <v>0</v>
      </c>
      <c r="M31" s="128">
        <f>+ROUNDDOWN(L31*予算設計書!$J$5,0)</f>
        <v>0</v>
      </c>
      <c r="N31" s="128">
        <f t="shared" si="7"/>
        <v>0</v>
      </c>
      <c r="O31" s="129"/>
      <c r="P31" s="130"/>
      <c r="Q31" s="130"/>
      <c r="R31" s="131"/>
    </row>
    <row r="32" spans="1:18" ht="18" customHeight="1" x14ac:dyDescent="0.2">
      <c r="A32" s="111"/>
      <c r="B32" s="278"/>
      <c r="C32" s="295"/>
      <c r="D32" s="296"/>
      <c r="E32" s="296"/>
      <c r="F32" s="296"/>
      <c r="G32" s="132"/>
      <c r="H32" s="132"/>
      <c r="I32" s="134"/>
      <c r="J32" s="132"/>
      <c r="K32" s="134"/>
      <c r="L32" s="136">
        <f t="shared" si="8"/>
        <v>0</v>
      </c>
      <c r="M32" s="137">
        <f>+ROUNDDOWN(L32*予算設計書!$J$5,0)</f>
        <v>0</v>
      </c>
      <c r="N32" s="137">
        <f t="shared" si="7"/>
        <v>0</v>
      </c>
      <c r="O32" s="130"/>
      <c r="P32" s="130"/>
      <c r="Q32" s="130"/>
      <c r="R32" s="138"/>
    </row>
    <row r="33" spans="1:18" ht="18" customHeight="1" x14ac:dyDescent="0.2">
      <c r="A33" s="111"/>
      <c r="B33" s="274" t="s">
        <v>44</v>
      </c>
      <c r="C33" s="275"/>
      <c r="D33" s="275"/>
      <c r="E33" s="275"/>
      <c r="F33" s="275"/>
      <c r="G33" s="294"/>
      <c r="H33" s="294"/>
      <c r="I33" s="294"/>
      <c r="J33" s="294"/>
      <c r="K33" s="294"/>
      <c r="L33" s="139"/>
      <c r="M33" s="139"/>
      <c r="N33" s="139"/>
      <c r="O33" s="140">
        <f>SUBTOTAL(9,L34:L40)</f>
        <v>1000000</v>
      </c>
      <c r="P33" s="140">
        <f t="shared" ref="P33:Q33" si="9">SUBTOTAL(9,M34:M40)</f>
        <v>950000</v>
      </c>
      <c r="Q33" s="140">
        <f t="shared" si="9"/>
        <v>50000</v>
      </c>
      <c r="R33" s="141"/>
    </row>
    <row r="34" spans="1:18" ht="18" customHeight="1" x14ac:dyDescent="0.2">
      <c r="A34" s="111"/>
      <c r="B34" s="277" t="s">
        <v>17</v>
      </c>
      <c r="C34" s="279"/>
      <c r="D34" s="280"/>
      <c r="E34" s="280"/>
      <c r="F34" s="280"/>
      <c r="G34" s="115">
        <v>1000000</v>
      </c>
      <c r="H34" s="115">
        <v>1</v>
      </c>
      <c r="I34" s="117"/>
      <c r="J34" s="115">
        <v>1</v>
      </c>
      <c r="K34" s="117"/>
      <c r="L34" s="119">
        <f>G34*H34*J34</f>
        <v>1000000</v>
      </c>
      <c r="M34" s="120">
        <f>+ROUNDDOWN(L34*予算設計書!$J$5,0)</f>
        <v>950000</v>
      </c>
      <c r="N34" s="120">
        <f t="shared" ref="N34:N40" si="10">+L34-M34</f>
        <v>50000</v>
      </c>
      <c r="O34" s="121"/>
      <c r="P34" s="121"/>
      <c r="Q34" s="121"/>
      <c r="R34" s="122"/>
    </row>
    <row r="35" spans="1:18" ht="18" customHeight="1" x14ac:dyDescent="0.2">
      <c r="A35" s="111"/>
      <c r="B35" s="277"/>
      <c r="C35" s="292"/>
      <c r="D35" s="293"/>
      <c r="E35" s="293"/>
      <c r="F35" s="293"/>
      <c r="G35" s="123"/>
      <c r="H35" s="123"/>
      <c r="I35" s="125"/>
      <c r="J35" s="123"/>
      <c r="K35" s="125"/>
      <c r="L35" s="127">
        <f t="shared" ref="L35:L40" si="11">G35*H35*J35</f>
        <v>0</v>
      </c>
      <c r="M35" s="128">
        <f>+ROUNDDOWN(L35*予算設計書!$J$5,0)</f>
        <v>0</v>
      </c>
      <c r="N35" s="128">
        <f t="shared" si="10"/>
        <v>0</v>
      </c>
      <c r="O35" s="129"/>
      <c r="P35" s="130"/>
      <c r="Q35" s="130"/>
      <c r="R35" s="131"/>
    </row>
    <row r="36" spans="1:18" ht="18" customHeight="1" x14ac:dyDescent="0.2">
      <c r="A36" s="111"/>
      <c r="B36" s="277"/>
      <c r="C36" s="292"/>
      <c r="D36" s="292"/>
      <c r="E36" s="292"/>
      <c r="F36" s="292"/>
      <c r="G36" s="123"/>
      <c r="H36" s="123"/>
      <c r="I36" s="125"/>
      <c r="J36" s="123"/>
      <c r="K36" s="125"/>
      <c r="L36" s="127">
        <f t="shared" si="11"/>
        <v>0</v>
      </c>
      <c r="M36" s="128">
        <f>+ROUNDDOWN(L36*予算設計書!$J$5,0)</f>
        <v>0</v>
      </c>
      <c r="N36" s="128">
        <f t="shared" si="10"/>
        <v>0</v>
      </c>
      <c r="O36" s="129"/>
      <c r="P36" s="130"/>
      <c r="Q36" s="130"/>
      <c r="R36" s="131"/>
    </row>
    <row r="37" spans="1:18" ht="18" customHeight="1" x14ac:dyDescent="0.2">
      <c r="A37" s="111"/>
      <c r="B37" s="277"/>
      <c r="C37" s="292"/>
      <c r="D37" s="292"/>
      <c r="E37" s="292"/>
      <c r="F37" s="292"/>
      <c r="G37" s="123"/>
      <c r="H37" s="123"/>
      <c r="I37" s="125"/>
      <c r="J37" s="123"/>
      <c r="K37" s="125"/>
      <c r="L37" s="127">
        <f t="shared" si="11"/>
        <v>0</v>
      </c>
      <c r="M37" s="128">
        <f>+ROUNDDOWN(L37*予算設計書!$J$5,0)</f>
        <v>0</v>
      </c>
      <c r="N37" s="128">
        <f t="shared" si="10"/>
        <v>0</v>
      </c>
      <c r="O37" s="129"/>
      <c r="P37" s="130"/>
      <c r="Q37" s="130"/>
      <c r="R37" s="131"/>
    </row>
    <row r="38" spans="1:18" ht="18" customHeight="1" x14ac:dyDescent="0.2">
      <c r="A38" s="111"/>
      <c r="B38" s="277"/>
      <c r="C38" s="292"/>
      <c r="D38" s="293"/>
      <c r="E38" s="293"/>
      <c r="F38" s="293"/>
      <c r="G38" s="123"/>
      <c r="H38" s="123"/>
      <c r="I38" s="125"/>
      <c r="J38" s="123"/>
      <c r="K38" s="125"/>
      <c r="L38" s="127">
        <f t="shared" si="11"/>
        <v>0</v>
      </c>
      <c r="M38" s="128">
        <f>+ROUNDDOWN(L38*予算設計書!$J$5,0)</f>
        <v>0</v>
      </c>
      <c r="N38" s="128">
        <f t="shared" si="10"/>
        <v>0</v>
      </c>
      <c r="O38" s="129"/>
      <c r="P38" s="130"/>
      <c r="Q38" s="130"/>
      <c r="R38" s="131"/>
    </row>
    <row r="39" spans="1:18" ht="18" customHeight="1" x14ac:dyDescent="0.2">
      <c r="A39" s="111"/>
      <c r="B39" s="277"/>
      <c r="C39" s="292"/>
      <c r="D39" s="293"/>
      <c r="E39" s="293"/>
      <c r="F39" s="293"/>
      <c r="G39" s="123"/>
      <c r="H39" s="123"/>
      <c r="I39" s="125"/>
      <c r="J39" s="123"/>
      <c r="K39" s="125"/>
      <c r="L39" s="127">
        <f t="shared" si="11"/>
        <v>0</v>
      </c>
      <c r="M39" s="128">
        <f>+ROUNDDOWN(L39*予算設計書!$J$5,0)</f>
        <v>0</v>
      </c>
      <c r="N39" s="128">
        <f t="shared" si="10"/>
        <v>0</v>
      </c>
      <c r="O39" s="129"/>
      <c r="P39" s="130"/>
      <c r="Q39" s="130"/>
      <c r="R39" s="131"/>
    </row>
    <row r="40" spans="1:18" ht="18" customHeight="1" x14ac:dyDescent="0.2">
      <c r="A40" s="111"/>
      <c r="B40" s="278"/>
      <c r="C40" s="297"/>
      <c r="D40" s="298"/>
      <c r="E40" s="298"/>
      <c r="F40" s="298"/>
      <c r="G40" s="142"/>
      <c r="H40" s="142"/>
      <c r="I40" s="143"/>
      <c r="J40" s="142"/>
      <c r="K40" s="143"/>
      <c r="L40" s="144">
        <f t="shared" si="11"/>
        <v>0</v>
      </c>
      <c r="M40" s="145">
        <f>+ROUNDDOWN(L40*予算設計書!$J$5,0)</f>
        <v>0</v>
      </c>
      <c r="N40" s="145">
        <f t="shared" si="10"/>
        <v>0</v>
      </c>
      <c r="O40" s="146"/>
      <c r="P40" s="146"/>
      <c r="Q40" s="146"/>
      <c r="R40" s="147"/>
    </row>
  </sheetData>
  <mergeCells count="47">
    <mergeCell ref="O7:Q7"/>
    <mergeCell ref="C40:F40"/>
    <mergeCell ref="C32:F32"/>
    <mergeCell ref="B33:F33"/>
    <mergeCell ref="G33:K33"/>
    <mergeCell ref="B34:B40"/>
    <mergeCell ref="C34:F34"/>
    <mergeCell ref="C35:F35"/>
    <mergeCell ref="C36:F36"/>
    <mergeCell ref="C37:F37"/>
    <mergeCell ref="C38:F38"/>
    <mergeCell ref="C39:F39"/>
    <mergeCell ref="B25:F25"/>
    <mergeCell ref="G25:K25"/>
    <mergeCell ref="B26:B32"/>
    <mergeCell ref="C31:F31"/>
    <mergeCell ref="B17:F17"/>
    <mergeCell ref="G17:K17"/>
    <mergeCell ref="B18:B24"/>
    <mergeCell ref="C18:F18"/>
    <mergeCell ref="C19:F19"/>
    <mergeCell ref="C20:F20"/>
    <mergeCell ref="C21:F21"/>
    <mergeCell ref="C22:F22"/>
    <mergeCell ref="C23:F23"/>
    <mergeCell ref="C24:F24"/>
    <mergeCell ref="C26:F26"/>
    <mergeCell ref="C27:F27"/>
    <mergeCell ref="C28:F28"/>
    <mergeCell ref="C29:F29"/>
    <mergeCell ref="C30:F30"/>
    <mergeCell ref="R7:R8"/>
    <mergeCell ref="B9:F9"/>
    <mergeCell ref="G9:K9"/>
    <mergeCell ref="B10:B16"/>
    <mergeCell ref="C10:F10"/>
    <mergeCell ref="C11:F11"/>
    <mergeCell ref="C12:F12"/>
    <mergeCell ref="C13:F13"/>
    <mergeCell ref="C14:F14"/>
    <mergeCell ref="C15:F15"/>
    <mergeCell ref="B7:F8"/>
    <mergeCell ref="G7:G8"/>
    <mergeCell ref="H7:H8"/>
    <mergeCell ref="J7:J8"/>
    <mergeCell ref="C16:F16"/>
    <mergeCell ref="L7:N7"/>
  </mergeCells>
  <phoneticPr fontId="2"/>
  <pageMargins left="0.66" right="0.26" top="0.98399999999999999" bottom="0.98399999999999999" header="0.51200000000000001" footer="0.51200000000000001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1"/>
  <sheetViews>
    <sheetView view="pageBreakPreview" zoomScaleNormal="75" zoomScaleSheetLayoutView="100" workbookViewId="0">
      <selection activeCell="G11" sqref="G11"/>
    </sheetView>
  </sheetViews>
  <sheetFormatPr defaultColWidth="9" defaultRowHeight="18" customHeight="1" x14ac:dyDescent="0.2"/>
  <cols>
    <col min="1" max="1" width="3.6640625" style="1" customWidth="1"/>
    <col min="2" max="2" width="5.6640625" style="1" customWidth="1"/>
    <col min="3" max="6" width="8.1093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B1" s="2"/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B2" s="2"/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B3" s="2"/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7" t="s">
        <v>39</v>
      </c>
    </row>
    <row r="6" spans="1:18" ht="18" customHeight="1" x14ac:dyDescent="0.2">
      <c r="B6" s="7" t="s">
        <v>49</v>
      </c>
    </row>
    <row r="7" spans="1:18" ht="18" customHeight="1" x14ac:dyDescent="0.2">
      <c r="B7" s="7"/>
      <c r="R7" s="2" t="s">
        <v>16</v>
      </c>
    </row>
    <row r="8" spans="1:18" ht="18" customHeight="1" x14ac:dyDescent="0.2">
      <c r="A8" s="108"/>
      <c r="B8" s="286" t="s">
        <v>24</v>
      </c>
      <c r="C8" s="286"/>
      <c r="D8" s="286"/>
      <c r="E8" s="286"/>
      <c r="F8" s="286"/>
      <c r="G8" s="287" t="s">
        <v>5</v>
      </c>
      <c r="H8" s="287" t="s">
        <v>6</v>
      </c>
      <c r="I8" s="109"/>
      <c r="J8" s="287" t="s">
        <v>7</v>
      </c>
      <c r="K8" s="109"/>
      <c r="L8" s="272" t="s">
        <v>18</v>
      </c>
      <c r="M8" s="260"/>
      <c r="N8" s="261"/>
      <c r="O8" s="272" t="s">
        <v>55</v>
      </c>
      <c r="P8" s="260"/>
      <c r="Q8" s="261"/>
      <c r="R8" s="211" t="s">
        <v>70</v>
      </c>
    </row>
    <row r="9" spans="1:18" ht="18" customHeight="1" x14ac:dyDescent="0.2">
      <c r="A9" s="108"/>
      <c r="B9" s="286"/>
      <c r="C9" s="286"/>
      <c r="D9" s="286"/>
      <c r="E9" s="286"/>
      <c r="F9" s="286"/>
      <c r="G9" s="288"/>
      <c r="H9" s="289"/>
      <c r="I9" s="110" t="s">
        <v>9</v>
      </c>
      <c r="J9" s="289"/>
      <c r="K9" s="110" t="s">
        <v>9</v>
      </c>
      <c r="L9" s="24"/>
      <c r="M9" s="24" t="s">
        <v>85</v>
      </c>
      <c r="N9" s="24" t="s">
        <v>86</v>
      </c>
      <c r="O9" s="24"/>
      <c r="P9" s="24" t="s">
        <v>85</v>
      </c>
      <c r="Q9" s="24" t="s">
        <v>86</v>
      </c>
      <c r="R9" s="211"/>
    </row>
    <row r="10" spans="1:18" ht="18" customHeight="1" x14ac:dyDescent="0.2">
      <c r="A10" s="111"/>
      <c r="B10" s="303" t="s">
        <v>50</v>
      </c>
      <c r="C10" s="302"/>
      <c r="D10" s="302"/>
      <c r="E10" s="302"/>
      <c r="F10" s="302"/>
      <c r="G10" s="299"/>
      <c r="H10" s="299"/>
      <c r="I10" s="299"/>
      <c r="J10" s="299"/>
      <c r="K10" s="299"/>
      <c r="L10" s="112"/>
      <c r="M10" s="112"/>
      <c r="N10" s="112"/>
      <c r="O10" s="113">
        <f>SUBTOTAL(9,L11:L15)</f>
        <v>35000</v>
      </c>
      <c r="P10" s="113">
        <f t="shared" ref="P10" si="0">SUBTOTAL(9,M11:M15)</f>
        <v>33250</v>
      </c>
      <c r="Q10" s="113">
        <f>SUBTOTAL(9,N11:N15)</f>
        <v>1750</v>
      </c>
      <c r="R10" s="148"/>
    </row>
    <row r="11" spans="1:18" ht="18" customHeight="1" x14ac:dyDescent="0.2">
      <c r="A11" s="111"/>
      <c r="B11" s="300"/>
      <c r="C11" s="279"/>
      <c r="D11" s="280"/>
      <c r="E11" s="280"/>
      <c r="F11" s="281"/>
      <c r="G11" s="149">
        <v>35000</v>
      </c>
      <c r="H11" s="150">
        <v>1</v>
      </c>
      <c r="I11" s="117"/>
      <c r="J11" s="149">
        <v>1</v>
      </c>
      <c r="K11" s="118"/>
      <c r="L11" s="151">
        <f>G11*H11*J11</f>
        <v>35000</v>
      </c>
      <c r="M11" s="152">
        <f>+ROUNDDOWN(L11*予算設計書!$J$5,0)</f>
        <v>33250</v>
      </c>
      <c r="N11" s="152">
        <f>+L11-M11</f>
        <v>1750</v>
      </c>
      <c r="O11" s="153"/>
      <c r="P11" s="153"/>
      <c r="Q11" s="153"/>
      <c r="R11" s="122"/>
    </row>
    <row r="12" spans="1:18" ht="18" customHeight="1" x14ac:dyDescent="0.2">
      <c r="A12" s="111"/>
      <c r="B12" s="300"/>
      <c r="C12" s="282"/>
      <c r="D12" s="283"/>
      <c r="E12" s="283"/>
      <c r="F12" s="283"/>
      <c r="G12" s="154"/>
      <c r="H12" s="155"/>
      <c r="I12" s="125"/>
      <c r="J12" s="154"/>
      <c r="K12" s="126"/>
      <c r="L12" s="156">
        <f>G12*H12*J12</f>
        <v>0</v>
      </c>
      <c r="M12" s="157">
        <f>+ROUNDDOWN(L12*予算設計書!$J$5,0)</f>
        <v>0</v>
      </c>
      <c r="N12" s="157">
        <f>+L12-M12</f>
        <v>0</v>
      </c>
      <c r="O12" s="158"/>
      <c r="P12" s="159"/>
      <c r="Q12" s="159"/>
      <c r="R12" s="131"/>
    </row>
    <row r="13" spans="1:18" ht="18" customHeight="1" x14ac:dyDescent="0.2">
      <c r="A13" s="111"/>
      <c r="B13" s="300"/>
      <c r="C13" s="282"/>
      <c r="D13" s="283"/>
      <c r="E13" s="283"/>
      <c r="F13" s="283"/>
      <c r="G13" s="154"/>
      <c r="H13" s="155"/>
      <c r="I13" s="125"/>
      <c r="J13" s="154"/>
      <c r="K13" s="126"/>
      <c r="L13" s="156">
        <f>G13*H13*J13</f>
        <v>0</v>
      </c>
      <c r="M13" s="157">
        <f>+ROUNDDOWN(L13*予算設計書!$J$5,0)</f>
        <v>0</v>
      </c>
      <c r="N13" s="157">
        <f>+L13-M13</f>
        <v>0</v>
      </c>
      <c r="O13" s="158"/>
      <c r="P13" s="159"/>
      <c r="Q13" s="159"/>
      <c r="R13" s="131"/>
    </row>
    <row r="14" spans="1:18" ht="18" customHeight="1" x14ac:dyDescent="0.2">
      <c r="A14" s="111"/>
      <c r="B14" s="300"/>
      <c r="C14" s="282"/>
      <c r="D14" s="283"/>
      <c r="E14" s="283"/>
      <c r="F14" s="283"/>
      <c r="G14" s="154"/>
      <c r="H14" s="155"/>
      <c r="I14" s="125"/>
      <c r="J14" s="154"/>
      <c r="K14" s="126"/>
      <c r="L14" s="156">
        <f>G14*H14*J14</f>
        <v>0</v>
      </c>
      <c r="M14" s="157">
        <f>+ROUNDDOWN(L14*予算設計書!$J$5,0)</f>
        <v>0</v>
      </c>
      <c r="N14" s="157">
        <f>+L14-M14</f>
        <v>0</v>
      </c>
      <c r="O14" s="158"/>
      <c r="P14" s="159"/>
      <c r="Q14" s="159"/>
      <c r="R14" s="131"/>
    </row>
    <row r="15" spans="1:18" ht="18" customHeight="1" x14ac:dyDescent="0.2">
      <c r="A15" s="111"/>
      <c r="B15" s="301"/>
      <c r="C15" s="290"/>
      <c r="D15" s="291"/>
      <c r="E15" s="291"/>
      <c r="F15" s="291"/>
      <c r="G15" s="160"/>
      <c r="H15" s="161"/>
      <c r="I15" s="134"/>
      <c r="J15" s="160"/>
      <c r="K15" s="135"/>
      <c r="L15" s="162">
        <f>G15*H15*J15</f>
        <v>0</v>
      </c>
      <c r="M15" s="163">
        <f>+ROUNDDOWN(L15*予算設計書!$J$5,0)</f>
        <v>0</v>
      </c>
      <c r="N15" s="163">
        <f>+L15-M15</f>
        <v>0</v>
      </c>
      <c r="O15" s="159"/>
      <c r="P15" s="159"/>
      <c r="Q15" s="159"/>
      <c r="R15" s="138"/>
    </row>
    <row r="16" spans="1:18" ht="18" customHeight="1" x14ac:dyDescent="0.2">
      <c r="A16" s="111"/>
      <c r="B16" s="303" t="s">
        <v>51</v>
      </c>
      <c r="C16" s="302"/>
      <c r="D16" s="302"/>
      <c r="E16" s="302"/>
      <c r="F16" s="302"/>
      <c r="G16" s="302"/>
      <c r="H16" s="302"/>
      <c r="I16" s="302"/>
      <c r="J16" s="302"/>
      <c r="K16" s="302"/>
      <c r="L16" s="164"/>
      <c r="M16" s="164"/>
      <c r="N16" s="164"/>
      <c r="O16" s="165">
        <f>SUBTOTAL(9,L17:L21)</f>
        <v>55000</v>
      </c>
      <c r="P16" s="165">
        <f>SUBTOTAL(9,M17:M21)</f>
        <v>52250</v>
      </c>
      <c r="Q16" s="165">
        <f t="shared" ref="Q16" si="1">SUBTOTAL(9,N17:N21)</f>
        <v>2750</v>
      </c>
      <c r="R16" s="166"/>
    </row>
    <row r="17" spans="1:18" ht="18" customHeight="1" x14ac:dyDescent="0.2">
      <c r="A17" s="111"/>
      <c r="B17" s="300"/>
      <c r="C17" s="279"/>
      <c r="D17" s="280"/>
      <c r="E17" s="280"/>
      <c r="F17" s="280"/>
      <c r="G17" s="149">
        <v>55000</v>
      </c>
      <c r="H17" s="149">
        <v>1</v>
      </c>
      <c r="I17" s="117"/>
      <c r="J17" s="149">
        <v>1</v>
      </c>
      <c r="K17" s="117"/>
      <c r="L17" s="151">
        <f>G17*H17*J17</f>
        <v>55000</v>
      </c>
      <c r="M17" s="152">
        <f>+ROUNDDOWN(L17*予算設計書!$J$5,0)</f>
        <v>52250</v>
      </c>
      <c r="N17" s="152">
        <f>+L17-M17</f>
        <v>2750</v>
      </c>
      <c r="O17" s="153"/>
      <c r="P17" s="153"/>
      <c r="Q17" s="153"/>
      <c r="R17" s="122"/>
    </row>
    <row r="18" spans="1:18" ht="18" customHeight="1" x14ac:dyDescent="0.2">
      <c r="A18" s="111"/>
      <c r="B18" s="300"/>
      <c r="C18" s="292"/>
      <c r="D18" s="292"/>
      <c r="E18" s="292"/>
      <c r="F18" s="292"/>
      <c r="G18" s="154"/>
      <c r="H18" s="154"/>
      <c r="I18" s="125"/>
      <c r="J18" s="154"/>
      <c r="K18" s="125"/>
      <c r="L18" s="156">
        <f>G18*H18*J18</f>
        <v>0</v>
      </c>
      <c r="M18" s="157">
        <f>+ROUNDDOWN(L18*予算設計書!$J$5,0)</f>
        <v>0</v>
      </c>
      <c r="N18" s="157">
        <f>+L18-M18</f>
        <v>0</v>
      </c>
      <c r="O18" s="158"/>
      <c r="P18" s="159"/>
      <c r="Q18" s="159"/>
      <c r="R18" s="131"/>
    </row>
    <row r="19" spans="1:18" ht="18" customHeight="1" x14ac:dyDescent="0.2">
      <c r="A19" s="111"/>
      <c r="B19" s="300"/>
      <c r="C19" s="292"/>
      <c r="D19" s="293"/>
      <c r="E19" s="293"/>
      <c r="F19" s="293"/>
      <c r="G19" s="154"/>
      <c r="H19" s="154"/>
      <c r="I19" s="125"/>
      <c r="J19" s="154"/>
      <c r="K19" s="125"/>
      <c r="L19" s="156">
        <f>G19*H19*J19</f>
        <v>0</v>
      </c>
      <c r="M19" s="157">
        <f>+ROUNDDOWN(L19*予算設計書!$J$5,0)</f>
        <v>0</v>
      </c>
      <c r="N19" s="157">
        <f>+L19-M19</f>
        <v>0</v>
      </c>
      <c r="O19" s="158"/>
      <c r="P19" s="159"/>
      <c r="Q19" s="159"/>
      <c r="R19" s="131"/>
    </row>
    <row r="20" spans="1:18" ht="18" customHeight="1" x14ac:dyDescent="0.2">
      <c r="A20" s="111"/>
      <c r="B20" s="300"/>
      <c r="C20" s="292"/>
      <c r="D20" s="293"/>
      <c r="E20" s="293"/>
      <c r="F20" s="293"/>
      <c r="G20" s="154"/>
      <c r="H20" s="154"/>
      <c r="I20" s="125"/>
      <c r="J20" s="154"/>
      <c r="K20" s="125"/>
      <c r="L20" s="156">
        <f>G20*H20*J20</f>
        <v>0</v>
      </c>
      <c r="M20" s="157">
        <f>+ROUNDDOWN(L20*予算設計書!$J$5,0)</f>
        <v>0</v>
      </c>
      <c r="N20" s="157">
        <f>+L20-M20</f>
        <v>0</v>
      </c>
      <c r="O20" s="158"/>
      <c r="P20" s="159"/>
      <c r="Q20" s="159"/>
      <c r="R20" s="131"/>
    </row>
    <row r="21" spans="1:18" ht="18" customHeight="1" x14ac:dyDescent="0.2">
      <c r="A21" s="111"/>
      <c r="B21" s="301"/>
      <c r="C21" s="295"/>
      <c r="D21" s="296"/>
      <c r="E21" s="296"/>
      <c r="F21" s="296"/>
      <c r="G21" s="160"/>
      <c r="H21" s="160"/>
      <c r="I21" s="134"/>
      <c r="J21" s="160"/>
      <c r="K21" s="134"/>
      <c r="L21" s="162">
        <f>G21*H21*J21</f>
        <v>0</v>
      </c>
      <c r="M21" s="163">
        <f>+ROUNDDOWN(L21*予算設計書!$J$5,0)</f>
        <v>0</v>
      </c>
      <c r="N21" s="163">
        <f>+L21-M21</f>
        <v>0</v>
      </c>
      <c r="O21" s="159"/>
      <c r="P21" s="159"/>
      <c r="Q21" s="159"/>
      <c r="R21" s="138"/>
    </row>
    <row r="22" spans="1:18" ht="18" customHeight="1" x14ac:dyDescent="0.2">
      <c r="A22" s="111"/>
      <c r="B22" s="303" t="s">
        <v>46</v>
      </c>
      <c r="C22" s="302"/>
      <c r="D22" s="302"/>
      <c r="E22" s="302"/>
      <c r="F22" s="302"/>
      <c r="G22" s="302"/>
      <c r="H22" s="302"/>
      <c r="I22" s="302"/>
      <c r="J22" s="302"/>
      <c r="K22" s="302"/>
      <c r="L22" s="164"/>
      <c r="M22" s="164"/>
      <c r="N22" s="164"/>
      <c r="O22" s="165">
        <f>SUBTOTAL(9,L23:L27)</f>
        <v>18500</v>
      </c>
      <c r="P22" s="165">
        <f>SUBTOTAL(9,M23:M27)</f>
        <v>17575</v>
      </c>
      <c r="Q22" s="165">
        <f>SUBTOTAL(9,N23:N27)</f>
        <v>925</v>
      </c>
      <c r="R22" s="166"/>
    </row>
    <row r="23" spans="1:18" ht="18" customHeight="1" x14ac:dyDescent="0.2">
      <c r="A23" s="111"/>
      <c r="B23" s="300"/>
      <c r="C23" s="279"/>
      <c r="D23" s="280"/>
      <c r="E23" s="280"/>
      <c r="F23" s="280"/>
      <c r="G23" s="149">
        <v>18500</v>
      </c>
      <c r="H23" s="149">
        <v>1</v>
      </c>
      <c r="I23" s="117"/>
      <c r="J23" s="149">
        <v>1</v>
      </c>
      <c r="K23" s="117"/>
      <c r="L23" s="151">
        <f>G23*H23*J23</f>
        <v>18500</v>
      </c>
      <c r="M23" s="152">
        <f>+ROUNDDOWN(L23*予算設計書!$J$5,0)</f>
        <v>17575</v>
      </c>
      <c r="N23" s="152">
        <f>+L23-M23</f>
        <v>925</v>
      </c>
      <c r="O23" s="153"/>
      <c r="P23" s="153"/>
      <c r="Q23" s="153"/>
      <c r="R23" s="122"/>
    </row>
    <row r="24" spans="1:18" ht="18" customHeight="1" x14ac:dyDescent="0.2">
      <c r="A24" s="111"/>
      <c r="B24" s="300"/>
      <c r="C24" s="292"/>
      <c r="D24" s="292"/>
      <c r="E24" s="292"/>
      <c r="F24" s="292"/>
      <c r="G24" s="154"/>
      <c r="H24" s="154"/>
      <c r="I24" s="125"/>
      <c r="J24" s="154"/>
      <c r="K24" s="125"/>
      <c r="L24" s="156">
        <f>G24*H24*J24</f>
        <v>0</v>
      </c>
      <c r="M24" s="157">
        <f>+ROUNDDOWN(L24*予算設計書!$J$5,0)</f>
        <v>0</v>
      </c>
      <c r="N24" s="157">
        <f>+L24-M24</f>
        <v>0</v>
      </c>
      <c r="O24" s="158"/>
      <c r="P24" s="159"/>
      <c r="Q24" s="159"/>
      <c r="R24" s="131"/>
    </row>
    <row r="25" spans="1:18" ht="18" customHeight="1" x14ac:dyDescent="0.2">
      <c r="A25" s="111"/>
      <c r="B25" s="300"/>
      <c r="C25" s="292"/>
      <c r="D25" s="293"/>
      <c r="E25" s="293"/>
      <c r="F25" s="293"/>
      <c r="G25" s="154"/>
      <c r="H25" s="154"/>
      <c r="I25" s="125"/>
      <c r="J25" s="154"/>
      <c r="K25" s="125"/>
      <c r="L25" s="156">
        <f>G25*H25*J25</f>
        <v>0</v>
      </c>
      <c r="M25" s="157">
        <f>+ROUNDDOWN(L25*予算設計書!$J$5,0)</f>
        <v>0</v>
      </c>
      <c r="N25" s="157">
        <f>+L25-M25</f>
        <v>0</v>
      </c>
      <c r="O25" s="158"/>
      <c r="P25" s="159"/>
      <c r="Q25" s="159"/>
      <c r="R25" s="131"/>
    </row>
    <row r="26" spans="1:18" ht="18" customHeight="1" x14ac:dyDescent="0.2">
      <c r="A26" s="111"/>
      <c r="B26" s="300"/>
      <c r="C26" s="292"/>
      <c r="D26" s="293"/>
      <c r="E26" s="293"/>
      <c r="F26" s="293"/>
      <c r="G26" s="154"/>
      <c r="H26" s="154"/>
      <c r="I26" s="125"/>
      <c r="J26" s="154"/>
      <c r="K26" s="125"/>
      <c r="L26" s="156">
        <f>G26*H26*J26</f>
        <v>0</v>
      </c>
      <c r="M26" s="157">
        <f>+ROUNDDOWN(L26*予算設計書!$J$5,0)</f>
        <v>0</v>
      </c>
      <c r="N26" s="157">
        <f>+L26-M26</f>
        <v>0</v>
      </c>
      <c r="O26" s="158"/>
      <c r="P26" s="159"/>
      <c r="Q26" s="159"/>
      <c r="R26" s="131"/>
    </row>
    <row r="27" spans="1:18" ht="18" customHeight="1" x14ac:dyDescent="0.2">
      <c r="A27" s="111"/>
      <c r="B27" s="301"/>
      <c r="C27" s="297"/>
      <c r="D27" s="298"/>
      <c r="E27" s="298"/>
      <c r="F27" s="298"/>
      <c r="G27" s="167"/>
      <c r="H27" s="167"/>
      <c r="I27" s="143"/>
      <c r="J27" s="167"/>
      <c r="K27" s="143"/>
      <c r="L27" s="168">
        <f>G27*H27*J27</f>
        <v>0</v>
      </c>
      <c r="M27" s="169">
        <f>+ROUNDDOWN(L27*予算設計書!$J$5,0)</f>
        <v>0</v>
      </c>
      <c r="N27" s="169">
        <f>+L27-M27</f>
        <v>0</v>
      </c>
      <c r="O27" s="170"/>
      <c r="P27" s="170"/>
      <c r="Q27" s="170"/>
      <c r="R27" s="171"/>
    </row>
    <row r="28" spans="1:18" ht="18" customHeight="1" x14ac:dyDescent="0.2">
      <c r="A28" s="111"/>
      <c r="B28" s="303" t="s">
        <v>45</v>
      </c>
      <c r="C28" s="302"/>
      <c r="D28" s="302"/>
      <c r="E28" s="302"/>
      <c r="F28" s="302"/>
      <c r="G28" s="302"/>
      <c r="H28" s="302"/>
      <c r="I28" s="302"/>
      <c r="J28" s="302"/>
      <c r="K28" s="302"/>
      <c r="L28" s="164"/>
      <c r="M28" s="164"/>
      <c r="N28" s="164"/>
      <c r="O28" s="165">
        <f>SUBTOTAL(9,L29:L33)</f>
        <v>135000</v>
      </c>
      <c r="P28" s="165">
        <f t="shared" ref="P28" si="2">SUBTOTAL(9,M29:M33)</f>
        <v>128250</v>
      </c>
      <c r="Q28" s="165">
        <f>SUBTOTAL(9,N29:N33)</f>
        <v>6750</v>
      </c>
      <c r="R28" s="166"/>
    </row>
    <row r="29" spans="1:18" ht="18" customHeight="1" x14ac:dyDescent="0.2">
      <c r="A29" s="111"/>
      <c r="B29" s="300"/>
      <c r="C29" s="279"/>
      <c r="D29" s="280"/>
      <c r="E29" s="280"/>
      <c r="F29" s="280"/>
      <c r="G29" s="149">
        <v>135000</v>
      </c>
      <c r="H29" s="149">
        <v>1</v>
      </c>
      <c r="I29" s="117"/>
      <c r="J29" s="149">
        <v>1</v>
      </c>
      <c r="K29" s="117"/>
      <c r="L29" s="151">
        <f>G29*H29*J29</f>
        <v>135000</v>
      </c>
      <c r="M29" s="152">
        <f>+ROUNDDOWN(L29*予算設計書!$J$5,0)</f>
        <v>128250</v>
      </c>
      <c r="N29" s="152">
        <f>+L29-M29</f>
        <v>6750</v>
      </c>
      <c r="O29" s="153"/>
      <c r="P29" s="153"/>
      <c r="Q29" s="153"/>
      <c r="R29" s="122"/>
    </row>
    <row r="30" spans="1:18" ht="18" customHeight="1" x14ac:dyDescent="0.2">
      <c r="A30" s="111"/>
      <c r="B30" s="300"/>
      <c r="C30" s="292"/>
      <c r="D30" s="292"/>
      <c r="E30" s="292"/>
      <c r="F30" s="292"/>
      <c r="G30" s="154"/>
      <c r="H30" s="154"/>
      <c r="I30" s="125"/>
      <c r="J30" s="154"/>
      <c r="K30" s="125"/>
      <c r="L30" s="156">
        <f>G30*H30*J30</f>
        <v>0</v>
      </c>
      <c r="M30" s="157">
        <f>+ROUNDDOWN(L30*予算設計書!$J$5,0)</f>
        <v>0</v>
      </c>
      <c r="N30" s="157">
        <f>+L30-M30</f>
        <v>0</v>
      </c>
      <c r="O30" s="158"/>
      <c r="P30" s="159"/>
      <c r="Q30" s="159"/>
      <c r="R30" s="131"/>
    </row>
    <row r="31" spans="1:18" ht="18" customHeight="1" x14ac:dyDescent="0.2">
      <c r="A31" s="111"/>
      <c r="B31" s="300"/>
      <c r="C31" s="292"/>
      <c r="D31" s="293"/>
      <c r="E31" s="293"/>
      <c r="F31" s="293"/>
      <c r="G31" s="154"/>
      <c r="H31" s="154"/>
      <c r="I31" s="125"/>
      <c r="J31" s="154"/>
      <c r="K31" s="125"/>
      <c r="L31" s="156">
        <f>G31*H31*J31</f>
        <v>0</v>
      </c>
      <c r="M31" s="157">
        <f>+ROUNDDOWN(L31*予算設計書!$J$5,0)</f>
        <v>0</v>
      </c>
      <c r="N31" s="157">
        <f>+L31-M31</f>
        <v>0</v>
      </c>
      <c r="O31" s="158"/>
      <c r="P31" s="159"/>
      <c r="Q31" s="159"/>
      <c r="R31" s="131"/>
    </row>
    <row r="32" spans="1:18" ht="18" customHeight="1" x14ac:dyDescent="0.2">
      <c r="A32" s="111"/>
      <c r="B32" s="300"/>
      <c r="C32" s="292"/>
      <c r="D32" s="293"/>
      <c r="E32" s="293"/>
      <c r="F32" s="293"/>
      <c r="G32" s="154"/>
      <c r="H32" s="154"/>
      <c r="I32" s="125"/>
      <c r="J32" s="154"/>
      <c r="K32" s="125"/>
      <c r="L32" s="156">
        <f>G32*H32*J32</f>
        <v>0</v>
      </c>
      <c r="M32" s="157">
        <f>+ROUNDDOWN(L32*予算設計書!$J$5,0)</f>
        <v>0</v>
      </c>
      <c r="N32" s="157">
        <f>+L32-M32</f>
        <v>0</v>
      </c>
      <c r="O32" s="158"/>
      <c r="P32" s="159"/>
      <c r="Q32" s="159"/>
      <c r="R32" s="131"/>
    </row>
    <row r="33" spans="1:18" ht="18" customHeight="1" x14ac:dyDescent="0.2">
      <c r="A33" s="111"/>
      <c r="B33" s="301"/>
      <c r="C33" s="297"/>
      <c r="D33" s="298"/>
      <c r="E33" s="298"/>
      <c r="F33" s="298"/>
      <c r="G33" s="167"/>
      <c r="H33" s="167"/>
      <c r="I33" s="143"/>
      <c r="J33" s="167"/>
      <c r="K33" s="143"/>
      <c r="L33" s="168">
        <f>G33*H33*J33</f>
        <v>0</v>
      </c>
      <c r="M33" s="169">
        <f>+ROUNDDOWN(L33*予算設計書!$J$5,0)</f>
        <v>0</v>
      </c>
      <c r="N33" s="169">
        <f>+L33-M33</f>
        <v>0</v>
      </c>
      <c r="O33" s="170"/>
      <c r="P33" s="170"/>
      <c r="Q33" s="170"/>
      <c r="R33" s="171"/>
    </row>
    <row r="34" spans="1:18" ht="18" customHeight="1" x14ac:dyDescent="0.2">
      <c r="A34" s="111"/>
      <c r="B34" s="303" t="s">
        <v>38</v>
      </c>
      <c r="C34" s="302"/>
      <c r="D34" s="302"/>
      <c r="E34" s="302"/>
      <c r="F34" s="302"/>
      <c r="G34" s="302"/>
      <c r="H34" s="302"/>
      <c r="I34" s="302"/>
      <c r="J34" s="302"/>
      <c r="K34" s="302"/>
      <c r="L34" s="164"/>
      <c r="M34" s="164"/>
      <c r="N34" s="164"/>
      <c r="O34" s="165">
        <f>SUBTOTAL(9,L35:L39)</f>
        <v>29800</v>
      </c>
      <c r="P34" s="165">
        <f t="shared" ref="P34" si="3">SUBTOTAL(9,M35:M39)</f>
        <v>28310</v>
      </c>
      <c r="Q34" s="165">
        <f>SUBTOTAL(9,N35:N39)</f>
        <v>1490</v>
      </c>
      <c r="R34" s="166"/>
    </row>
    <row r="35" spans="1:18" ht="18" customHeight="1" x14ac:dyDescent="0.2">
      <c r="A35" s="111"/>
      <c r="B35" s="300"/>
      <c r="C35" s="279"/>
      <c r="D35" s="280"/>
      <c r="E35" s="280"/>
      <c r="F35" s="280"/>
      <c r="G35" s="149">
        <v>29800</v>
      </c>
      <c r="H35" s="149">
        <v>1</v>
      </c>
      <c r="I35" s="117"/>
      <c r="J35" s="149">
        <v>1</v>
      </c>
      <c r="K35" s="117"/>
      <c r="L35" s="151">
        <f>G35*H35*J35</f>
        <v>29800</v>
      </c>
      <c r="M35" s="152">
        <f>+ROUNDDOWN(L35*予算設計書!$J$5,0)</f>
        <v>28310</v>
      </c>
      <c r="N35" s="152">
        <f>+L35-M35</f>
        <v>1490</v>
      </c>
      <c r="O35" s="153"/>
      <c r="P35" s="153"/>
      <c r="Q35" s="153"/>
      <c r="R35" s="122"/>
    </row>
    <row r="36" spans="1:18" ht="18" customHeight="1" x14ac:dyDescent="0.2">
      <c r="A36" s="111"/>
      <c r="B36" s="300"/>
      <c r="C36" s="292"/>
      <c r="D36" s="292"/>
      <c r="E36" s="292"/>
      <c r="F36" s="292"/>
      <c r="G36" s="154"/>
      <c r="H36" s="154"/>
      <c r="I36" s="125"/>
      <c r="J36" s="154"/>
      <c r="K36" s="125"/>
      <c r="L36" s="156">
        <f>G36*H36*J36</f>
        <v>0</v>
      </c>
      <c r="M36" s="157">
        <f>+ROUNDDOWN(L36*予算設計書!$J$5,0)</f>
        <v>0</v>
      </c>
      <c r="N36" s="157">
        <f>+L36-M36</f>
        <v>0</v>
      </c>
      <c r="O36" s="158"/>
      <c r="P36" s="159"/>
      <c r="Q36" s="159"/>
      <c r="R36" s="131"/>
    </row>
    <row r="37" spans="1:18" ht="18" customHeight="1" x14ac:dyDescent="0.2">
      <c r="A37" s="111"/>
      <c r="B37" s="300"/>
      <c r="C37" s="292"/>
      <c r="D37" s="293"/>
      <c r="E37" s="293"/>
      <c r="F37" s="293"/>
      <c r="G37" s="154"/>
      <c r="H37" s="154"/>
      <c r="I37" s="125"/>
      <c r="J37" s="154"/>
      <c r="K37" s="125"/>
      <c r="L37" s="156">
        <f>G37*H37*J37</f>
        <v>0</v>
      </c>
      <c r="M37" s="157">
        <f>+ROUNDDOWN(L37*予算設計書!$J$5,0)</f>
        <v>0</v>
      </c>
      <c r="N37" s="157">
        <f>+L37-M37</f>
        <v>0</v>
      </c>
      <c r="O37" s="158"/>
      <c r="P37" s="159"/>
      <c r="Q37" s="159"/>
      <c r="R37" s="131"/>
    </row>
    <row r="38" spans="1:18" ht="18" customHeight="1" x14ac:dyDescent="0.2">
      <c r="A38" s="111"/>
      <c r="B38" s="300"/>
      <c r="C38" s="292"/>
      <c r="D38" s="293"/>
      <c r="E38" s="293"/>
      <c r="F38" s="293"/>
      <c r="G38" s="154"/>
      <c r="H38" s="154"/>
      <c r="I38" s="125"/>
      <c r="J38" s="154"/>
      <c r="K38" s="125"/>
      <c r="L38" s="156">
        <f>G38*H38*J38</f>
        <v>0</v>
      </c>
      <c r="M38" s="157">
        <f>+ROUNDDOWN(L38*予算設計書!$J$5,0)</f>
        <v>0</v>
      </c>
      <c r="N38" s="157">
        <f>+L38-M38</f>
        <v>0</v>
      </c>
      <c r="O38" s="158"/>
      <c r="P38" s="159"/>
      <c r="Q38" s="159"/>
      <c r="R38" s="131"/>
    </row>
    <row r="39" spans="1:18" ht="18" customHeight="1" x14ac:dyDescent="0.2">
      <c r="A39" s="111"/>
      <c r="B39" s="301"/>
      <c r="C39" s="297"/>
      <c r="D39" s="298"/>
      <c r="E39" s="298"/>
      <c r="F39" s="298"/>
      <c r="G39" s="167"/>
      <c r="H39" s="167"/>
      <c r="I39" s="143"/>
      <c r="J39" s="167"/>
      <c r="K39" s="143"/>
      <c r="L39" s="168">
        <f>G39*H39*J39</f>
        <v>0</v>
      </c>
      <c r="M39" s="169">
        <f>+ROUNDDOWN(L39*予算設計書!$J$5,0)</f>
        <v>0</v>
      </c>
      <c r="N39" s="169">
        <f>+L39-M39</f>
        <v>0</v>
      </c>
      <c r="O39" s="170"/>
      <c r="P39" s="170"/>
      <c r="Q39" s="170"/>
      <c r="R39" s="171"/>
    </row>
    <row r="40" spans="1:18" ht="18" customHeight="1" x14ac:dyDescent="0.2">
      <c r="A40" s="111"/>
      <c r="B40" s="303" t="s">
        <v>52</v>
      </c>
      <c r="C40" s="302"/>
      <c r="D40" s="302"/>
      <c r="E40" s="302"/>
      <c r="F40" s="302"/>
      <c r="G40" s="302"/>
      <c r="H40" s="302"/>
      <c r="I40" s="302"/>
      <c r="J40" s="302"/>
      <c r="K40" s="302"/>
      <c r="L40" s="164"/>
      <c r="M40" s="164"/>
      <c r="N40" s="164"/>
      <c r="O40" s="165">
        <f>SUBTOTAL(9,L41:L45)</f>
        <v>27000</v>
      </c>
      <c r="P40" s="165">
        <f t="shared" ref="P40:Q40" si="4">SUBTOTAL(9,M41:M45)</f>
        <v>25650</v>
      </c>
      <c r="Q40" s="165">
        <f t="shared" si="4"/>
        <v>1350</v>
      </c>
      <c r="R40" s="166"/>
    </row>
    <row r="41" spans="1:18" ht="18" customHeight="1" x14ac:dyDescent="0.2">
      <c r="A41" s="111"/>
      <c r="B41" s="300"/>
      <c r="C41" s="279"/>
      <c r="D41" s="280"/>
      <c r="E41" s="280"/>
      <c r="F41" s="280"/>
      <c r="G41" s="149">
        <v>27000</v>
      </c>
      <c r="H41" s="149">
        <v>1</v>
      </c>
      <c r="I41" s="117"/>
      <c r="J41" s="149">
        <v>1</v>
      </c>
      <c r="K41" s="117"/>
      <c r="L41" s="151">
        <f>G41*H41*J41</f>
        <v>27000</v>
      </c>
      <c r="M41" s="152">
        <f>+ROUNDDOWN(L41*予算設計書!$J$5,0)</f>
        <v>25650</v>
      </c>
      <c r="N41" s="152">
        <f>+L41-M41</f>
        <v>1350</v>
      </c>
      <c r="O41" s="153"/>
      <c r="P41" s="153"/>
      <c r="Q41" s="153"/>
      <c r="R41" s="122"/>
    </row>
    <row r="42" spans="1:18" ht="18" customHeight="1" x14ac:dyDescent="0.2">
      <c r="A42" s="111"/>
      <c r="B42" s="300"/>
      <c r="C42" s="292"/>
      <c r="D42" s="292"/>
      <c r="E42" s="292"/>
      <c r="F42" s="292"/>
      <c r="G42" s="154"/>
      <c r="H42" s="154"/>
      <c r="I42" s="125"/>
      <c r="J42" s="154"/>
      <c r="K42" s="125"/>
      <c r="L42" s="156">
        <f>G42*H42*J42</f>
        <v>0</v>
      </c>
      <c r="M42" s="157">
        <f>+ROUNDDOWN(L42*予算設計書!$J$5,0)</f>
        <v>0</v>
      </c>
      <c r="N42" s="157">
        <f>+L42-M42</f>
        <v>0</v>
      </c>
      <c r="O42" s="158"/>
      <c r="P42" s="159"/>
      <c r="Q42" s="159"/>
      <c r="R42" s="131"/>
    </row>
    <row r="43" spans="1:18" ht="18" customHeight="1" x14ac:dyDescent="0.2">
      <c r="A43" s="111"/>
      <c r="B43" s="300"/>
      <c r="C43" s="292"/>
      <c r="D43" s="293"/>
      <c r="E43" s="293"/>
      <c r="F43" s="293"/>
      <c r="G43" s="154"/>
      <c r="H43" s="154"/>
      <c r="I43" s="125"/>
      <c r="J43" s="154"/>
      <c r="K43" s="125"/>
      <c r="L43" s="156">
        <f>G43*H43*J43</f>
        <v>0</v>
      </c>
      <c r="M43" s="157">
        <f>+ROUNDDOWN(L43*予算設計書!$J$5,0)</f>
        <v>0</v>
      </c>
      <c r="N43" s="157">
        <f>+L43-M43</f>
        <v>0</v>
      </c>
      <c r="O43" s="158"/>
      <c r="P43" s="159"/>
      <c r="Q43" s="159"/>
      <c r="R43" s="131"/>
    </row>
    <row r="44" spans="1:18" ht="18" customHeight="1" x14ac:dyDescent="0.2">
      <c r="A44" s="111"/>
      <c r="B44" s="300"/>
      <c r="C44" s="292"/>
      <c r="D44" s="293"/>
      <c r="E44" s="293"/>
      <c r="F44" s="293"/>
      <c r="G44" s="154"/>
      <c r="H44" s="154"/>
      <c r="I44" s="125"/>
      <c r="J44" s="154"/>
      <c r="K44" s="125"/>
      <c r="L44" s="156">
        <f>G44*H44*J44</f>
        <v>0</v>
      </c>
      <c r="M44" s="157">
        <f>+ROUNDDOWN(L44*予算設計書!$J$5,0)</f>
        <v>0</v>
      </c>
      <c r="N44" s="157">
        <f>+L44-M44</f>
        <v>0</v>
      </c>
      <c r="O44" s="158"/>
      <c r="P44" s="159"/>
      <c r="Q44" s="159"/>
      <c r="R44" s="131"/>
    </row>
    <row r="45" spans="1:18" ht="18" customHeight="1" x14ac:dyDescent="0.2">
      <c r="A45" s="111"/>
      <c r="B45" s="301"/>
      <c r="C45" s="297"/>
      <c r="D45" s="298"/>
      <c r="E45" s="298"/>
      <c r="F45" s="298"/>
      <c r="G45" s="167"/>
      <c r="H45" s="167"/>
      <c r="I45" s="143"/>
      <c r="J45" s="167"/>
      <c r="K45" s="143"/>
      <c r="L45" s="168">
        <f>G45*H45*J45</f>
        <v>0</v>
      </c>
      <c r="M45" s="169">
        <f>+ROUNDDOWN(L45*予算設計書!$J$5,0)</f>
        <v>0</v>
      </c>
      <c r="N45" s="169">
        <f>+L45-M45</f>
        <v>0</v>
      </c>
      <c r="O45" s="170"/>
      <c r="P45" s="170"/>
      <c r="Q45" s="170"/>
      <c r="R45" s="171"/>
    </row>
    <row r="46" spans="1:18" ht="18" customHeight="1" x14ac:dyDescent="0.2">
      <c r="A46" s="111"/>
      <c r="B46" s="303" t="s">
        <v>47</v>
      </c>
      <c r="C46" s="302"/>
      <c r="D46" s="302"/>
      <c r="E46" s="302"/>
      <c r="F46" s="302"/>
      <c r="G46" s="302"/>
      <c r="H46" s="302"/>
      <c r="I46" s="302"/>
      <c r="J46" s="302"/>
      <c r="K46" s="302"/>
      <c r="L46" s="164"/>
      <c r="M46" s="164"/>
      <c r="N46" s="164"/>
      <c r="O46" s="165">
        <f>SUBTOTAL(9,L47:L51)</f>
        <v>15000</v>
      </c>
      <c r="P46" s="165">
        <f t="shared" ref="P46:Q46" si="5">SUBTOTAL(9,M47:M51)</f>
        <v>14250</v>
      </c>
      <c r="Q46" s="165">
        <f t="shared" si="5"/>
        <v>750</v>
      </c>
      <c r="R46" s="166"/>
    </row>
    <row r="47" spans="1:18" ht="18" customHeight="1" x14ac:dyDescent="0.2">
      <c r="A47" s="111"/>
      <c r="B47" s="300"/>
      <c r="C47" s="279"/>
      <c r="D47" s="280"/>
      <c r="E47" s="280"/>
      <c r="F47" s="280"/>
      <c r="G47" s="149">
        <v>15000</v>
      </c>
      <c r="H47" s="149">
        <v>1</v>
      </c>
      <c r="I47" s="117"/>
      <c r="J47" s="149">
        <v>1</v>
      </c>
      <c r="K47" s="117"/>
      <c r="L47" s="151">
        <f>G47*H47*J47</f>
        <v>15000</v>
      </c>
      <c r="M47" s="152">
        <f>+ROUNDDOWN(L47*予算設計書!$J$5,0)</f>
        <v>14250</v>
      </c>
      <c r="N47" s="152">
        <f>+L47-M47</f>
        <v>750</v>
      </c>
      <c r="O47" s="153"/>
      <c r="P47" s="153"/>
      <c r="Q47" s="153"/>
      <c r="R47" s="122"/>
    </row>
    <row r="48" spans="1:18" ht="18" customHeight="1" x14ac:dyDescent="0.2">
      <c r="A48" s="111"/>
      <c r="B48" s="300"/>
      <c r="C48" s="292"/>
      <c r="D48" s="292"/>
      <c r="E48" s="292"/>
      <c r="F48" s="292"/>
      <c r="G48" s="154"/>
      <c r="H48" s="154"/>
      <c r="I48" s="125"/>
      <c r="J48" s="154"/>
      <c r="K48" s="125"/>
      <c r="L48" s="156">
        <f>G48*H48*J48</f>
        <v>0</v>
      </c>
      <c r="M48" s="157">
        <f>+ROUNDDOWN(L48*予算設計書!$J$5,0)</f>
        <v>0</v>
      </c>
      <c r="N48" s="157">
        <f>+L48-M48</f>
        <v>0</v>
      </c>
      <c r="O48" s="158"/>
      <c r="P48" s="159"/>
      <c r="Q48" s="159"/>
      <c r="R48" s="131"/>
    </row>
    <row r="49" spans="1:18" ht="18" customHeight="1" x14ac:dyDescent="0.2">
      <c r="A49" s="111"/>
      <c r="B49" s="300"/>
      <c r="C49" s="292"/>
      <c r="D49" s="293"/>
      <c r="E49" s="293"/>
      <c r="F49" s="293"/>
      <c r="G49" s="154"/>
      <c r="H49" s="154"/>
      <c r="I49" s="125"/>
      <c r="J49" s="154"/>
      <c r="K49" s="125"/>
      <c r="L49" s="156">
        <f>G49*H49*J49</f>
        <v>0</v>
      </c>
      <c r="M49" s="157">
        <f>+ROUNDDOWN(L49*予算設計書!$J$5,0)</f>
        <v>0</v>
      </c>
      <c r="N49" s="157">
        <f>+L49-M49</f>
        <v>0</v>
      </c>
      <c r="O49" s="158"/>
      <c r="P49" s="159"/>
      <c r="Q49" s="159"/>
      <c r="R49" s="131"/>
    </row>
    <row r="50" spans="1:18" ht="18" customHeight="1" x14ac:dyDescent="0.2">
      <c r="A50" s="111"/>
      <c r="B50" s="300"/>
      <c r="C50" s="292"/>
      <c r="D50" s="293"/>
      <c r="E50" s="293"/>
      <c r="F50" s="293"/>
      <c r="G50" s="154"/>
      <c r="H50" s="154"/>
      <c r="I50" s="125"/>
      <c r="J50" s="154"/>
      <c r="K50" s="125"/>
      <c r="L50" s="156">
        <f>G50*H50*J50</f>
        <v>0</v>
      </c>
      <c r="M50" s="157">
        <f>+ROUNDDOWN(L50*予算設計書!$J$5,0)</f>
        <v>0</v>
      </c>
      <c r="N50" s="157">
        <f>+L50-M50</f>
        <v>0</v>
      </c>
      <c r="O50" s="158"/>
      <c r="P50" s="159"/>
      <c r="Q50" s="159"/>
      <c r="R50" s="131"/>
    </row>
    <row r="51" spans="1:18" ht="18" customHeight="1" x14ac:dyDescent="0.2">
      <c r="A51" s="111"/>
      <c r="B51" s="301"/>
      <c r="C51" s="297"/>
      <c r="D51" s="298"/>
      <c r="E51" s="298"/>
      <c r="F51" s="298"/>
      <c r="G51" s="167"/>
      <c r="H51" s="167"/>
      <c r="I51" s="143"/>
      <c r="J51" s="167"/>
      <c r="K51" s="143"/>
      <c r="L51" s="168">
        <f>G51*H51*J51</f>
        <v>0</v>
      </c>
      <c r="M51" s="169">
        <f>+ROUNDDOWN(L51*予算設計書!$J$5,0)</f>
        <v>0</v>
      </c>
      <c r="N51" s="169">
        <f>+L51-M51</f>
        <v>0</v>
      </c>
      <c r="O51" s="170"/>
      <c r="P51" s="170"/>
      <c r="Q51" s="170"/>
      <c r="R51" s="171"/>
    </row>
  </sheetData>
  <mergeCells count="63">
    <mergeCell ref="B46:F46"/>
    <mergeCell ref="G46:K46"/>
    <mergeCell ref="B47:B51"/>
    <mergeCell ref="C47:F47"/>
    <mergeCell ref="C48:F48"/>
    <mergeCell ref="C49:F49"/>
    <mergeCell ref="C50:F50"/>
    <mergeCell ref="C51:F51"/>
    <mergeCell ref="B40:F40"/>
    <mergeCell ref="G40:K40"/>
    <mergeCell ref="B41:B45"/>
    <mergeCell ref="C41:F41"/>
    <mergeCell ref="C42:F42"/>
    <mergeCell ref="C43:F43"/>
    <mergeCell ref="C44:F44"/>
    <mergeCell ref="C45:F45"/>
    <mergeCell ref="B34:F34"/>
    <mergeCell ref="G34:K34"/>
    <mergeCell ref="B35:B39"/>
    <mergeCell ref="C35:F35"/>
    <mergeCell ref="C36:F36"/>
    <mergeCell ref="C37:F37"/>
    <mergeCell ref="C38:F38"/>
    <mergeCell ref="C39:F39"/>
    <mergeCell ref="B28:F28"/>
    <mergeCell ref="G28:K28"/>
    <mergeCell ref="B29:B33"/>
    <mergeCell ref="C29:F29"/>
    <mergeCell ref="C30:F30"/>
    <mergeCell ref="C31:F31"/>
    <mergeCell ref="C32:F32"/>
    <mergeCell ref="C33:F33"/>
    <mergeCell ref="B8:F9"/>
    <mergeCell ref="C27:F27"/>
    <mergeCell ref="C21:F21"/>
    <mergeCell ref="B22:F22"/>
    <mergeCell ref="C15:F15"/>
    <mergeCell ref="B16:F16"/>
    <mergeCell ref="B10:F10"/>
    <mergeCell ref="G22:K22"/>
    <mergeCell ref="B23:B27"/>
    <mergeCell ref="C23:F23"/>
    <mergeCell ref="C24:F24"/>
    <mergeCell ref="C25:F25"/>
    <mergeCell ref="C26:F26"/>
    <mergeCell ref="G16:K16"/>
    <mergeCell ref="B17:B21"/>
    <mergeCell ref="C17:F17"/>
    <mergeCell ref="C18:F18"/>
    <mergeCell ref="C19:F19"/>
    <mergeCell ref="C20:F20"/>
    <mergeCell ref="G10:K10"/>
    <mergeCell ref="B11:B15"/>
    <mergeCell ref="C11:F11"/>
    <mergeCell ref="C12:F12"/>
    <mergeCell ref="C13:F13"/>
    <mergeCell ref="C14:F14"/>
    <mergeCell ref="G8:G9"/>
    <mergeCell ref="H8:H9"/>
    <mergeCell ref="J8:J9"/>
    <mergeCell ref="R8:R9"/>
    <mergeCell ref="L8:N8"/>
    <mergeCell ref="O8:Q8"/>
  </mergeCells>
  <phoneticPr fontId="2"/>
  <pageMargins left="0.66" right="0.26" top="0.98399999999999999" bottom="0.98399999999999999" header="0.51200000000000001" footer="0.51200000000000001"/>
  <pageSetup paperSize="9" scale="5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9"/>
  <sheetViews>
    <sheetView view="pageBreakPreview" zoomScaleNormal="75" zoomScaleSheetLayoutView="100" workbookViewId="0">
      <selection activeCell="G6" sqref="G6"/>
    </sheetView>
  </sheetViews>
  <sheetFormatPr defaultColWidth="9" defaultRowHeight="18" customHeight="1" x14ac:dyDescent="0.2"/>
  <cols>
    <col min="1" max="1" width="3.6640625" style="1" customWidth="1"/>
    <col min="2" max="2" width="5.6640625" style="1" customWidth="1"/>
    <col min="3" max="6" width="8.1093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B1" s="2"/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B2" s="2"/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B3" s="2"/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7" t="s">
        <v>40</v>
      </c>
    </row>
    <row r="6" spans="1:18" ht="18" customHeight="1" x14ac:dyDescent="0.2">
      <c r="B6" s="7" t="s">
        <v>49</v>
      </c>
    </row>
    <row r="7" spans="1:18" ht="18" customHeight="1" x14ac:dyDescent="0.2">
      <c r="B7" s="7"/>
      <c r="R7" s="2" t="s">
        <v>16</v>
      </c>
    </row>
    <row r="8" spans="1:18" ht="18" customHeight="1" x14ac:dyDescent="0.2">
      <c r="A8" s="108"/>
      <c r="B8" s="286" t="s">
        <v>24</v>
      </c>
      <c r="C8" s="286"/>
      <c r="D8" s="286"/>
      <c r="E8" s="286"/>
      <c r="F8" s="286"/>
      <c r="G8" s="287" t="s">
        <v>5</v>
      </c>
      <c r="H8" s="287" t="s">
        <v>6</v>
      </c>
      <c r="I8" s="109"/>
      <c r="J8" s="287" t="s">
        <v>7</v>
      </c>
      <c r="K8" s="109"/>
      <c r="L8" s="272" t="s">
        <v>18</v>
      </c>
      <c r="M8" s="260"/>
      <c r="N8" s="261"/>
      <c r="O8" s="272" t="s">
        <v>55</v>
      </c>
      <c r="P8" s="260"/>
      <c r="Q8" s="261"/>
      <c r="R8" s="211" t="s">
        <v>70</v>
      </c>
    </row>
    <row r="9" spans="1:18" ht="18" customHeight="1" x14ac:dyDescent="0.2">
      <c r="A9" s="108"/>
      <c r="B9" s="286"/>
      <c r="C9" s="286"/>
      <c r="D9" s="286"/>
      <c r="E9" s="286"/>
      <c r="F9" s="286"/>
      <c r="G9" s="288"/>
      <c r="H9" s="289"/>
      <c r="I9" s="110" t="s">
        <v>9</v>
      </c>
      <c r="J9" s="289"/>
      <c r="K9" s="110" t="s">
        <v>9</v>
      </c>
      <c r="L9" s="24"/>
      <c r="M9" s="24" t="s">
        <v>85</v>
      </c>
      <c r="N9" s="24" t="s">
        <v>86</v>
      </c>
      <c r="O9" s="24"/>
      <c r="P9" s="24" t="s">
        <v>85</v>
      </c>
      <c r="Q9" s="24" t="s">
        <v>86</v>
      </c>
      <c r="R9" s="211"/>
    </row>
    <row r="10" spans="1:18" ht="18" customHeight="1" x14ac:dyDescent="0.2">
      <c r="A10" s="111"/>
      <c r="B10" s="303" t="s">
        <v>53</v>
      </c>
      <c r="C10" s="302"/>
      <c r="D10" s="302"/>
      <c r="E10" s="302"/>
      <c r="F10" s="302"/>
      <c r="G10" s="276"/>
      <c r="H10" s="276"/>
      <c r="I10" s="276"/>
      <c r="J10" s="276"/>
      <c r="K10" s="276"/>
      <c r="L10" s="172"/>
      <c r="M10" s="172"/>
      <c r="N10" s="172"/>
      <c r="O10" s="173">
        <f>SUBTOTAL(9,L11:L15)</f>
        <v>200000</v>
      </c>
      <c r="P10" s="173">
        <f>SUBTOTAL(9,M11:M15)</f>
        <v>190000</v>
      </c>
      <c r="Q10" s="173">
        <f t="shared" ref="Q10" si="0">SUBTOTAL(9,N11:N15)</f>
        <v>10000</v>
      </c>
      <c r="R10" s="174"/>
    </row>
    <row r="11" spans="1:18" ht="18" customHeight="1" x14ac:dyDescent="0.2">
      <c r="A11" s="111"/>
      <c r="B11" s="300"/>
      <c r="C11" s="279"/>
      <c r="D11" s="280"/>
      <c r="E11" s="280"/>
      <c r="F11" s="281"/>
      <c r="G11" s="115">
        <v>200000</v>
      </c>
      <c r="H11" s="116">
        <v>1</v>
      </c>
      <c r="I11" s="117"/>
      <c r="J11" s="115">
        <v>1</v>
      </c>
      <c r="K11" s="118"/>
      <c r="L11" s="151">
        <f>G11*H11*J11</f>
        <v>200000</v>
      </c>
      <c r="M11" s="152">
        <f>+ROUNDDOWN(L11*予算設計書!$J$5,0)</f>
        <v>190000</v>
      </c>
      <c r="N11" s="152">
        <f>+L11-M11</f>
        <v>10000</v>
      </c>
      <c r="O11" s="153"/>
      <c r="P11" s="153"/>
      <c r="Q11" s="153"/>
      <c r="R11" s="175"/>
    </row>
    <row r="12" spans="1:18" ht="18" customHeight="1" x14ac:dyDescent="0.2">
      <c r="A12" s="111"/>
      <c r="B12" s="300"/>
      <c r="C12" s="282"/>
      <c r="D12" s="283"/>
      <c r="E12" s="283"/>
      <c r="F12" s="283"/>
      <c r="G12" s="123"/>
      <c r="H12" s="124"/>
      <c r="I12" s="125"/>
      <c r="J12" s="123"/>
      <c r="K12" s="126"/>
      <c r="L12" s="156">
        <f>G12*H12*J12</f>
        <v>0</v>
      </c>
      <c r="M12" s="157">
        <f>+ROUNDDOWN(L12*予算設計書!$J$5,0)</f>
        <v>0</v>
      </c>
      <c r="N12" s="157">
        <f>+L12-M12</f>
        <v>0</v>
      </c>
      <c r="O12" s="158"/>
      <c r="P12" s="159"/>
      <c r="Q12" s="159"/>
      <c r="R12" s="176"/>
    </row>
    <row r="13" spans="1:18" ht="18" customHeight="1" x14ac:dyDescent="0.2">
      <c r="A13" s="111"/>
      <c r="B13" s="300"/>
      <c r="C13" s="282"/>
      <c r="D13" s="283"/>
      <c r="E13" s="283"/>
      <c r="F13" s="283"/>
      <c r="G13" s="123"/>
      <c r="H13" s="124"/>
      <c r="I13" s="125"/>
      <c r="J13" s="123"/>
      <c r="K13" s="126"/>
      <c r="L13" s="156">
        <f>G13*H13*J13</f>
        <v>0</v>
      </c>
      <c r="M13" s="157">
        <f>+ROUNDDOWN(L13*予算設計書!$J$5,0)</f>
        <v>0</v>
      </c>
      <c r="N13" s="157">
        <f>+L13-M13</f>
        <v>0</v>
      </c>
      <c r="O13" s="158"/>
      <c r="P13" s="159"/>
      <c r="Q13" s="159"/>
      <c r="R13" s="177"/>
    </row>
    <row r="14" spans="1:18" ht="18" customHeight="1" x14ac:dyDescent="0.2">
      <c r="A14" s="111"/>
      <c r="B14" s="300"/>
      <c r="C14" s="282"/>
      <c r="D14" s="283"/>
      <c r="E14" s="283"/>
      <c r="F14" s="283"/>
      <c r="G14" s="123"/>
      <c r="H14" s="124"/>
      <c r="I14" s="125"/>
      <c r="J14" s="123"/>
      <c r="K14" s="126"/>
      <c r="L14" s="156">
        <f>G14*H14*J14</f>
        <v>0</v>
      </c>
      <c r="M14" s="157">
        <f>+ROUNDDOWN(L14*予算設計書!$J$5,0)</f>
        <v>0</v>
      </c>
      <c r="N14" s="157">
        <f>+L14-M14</f>
        <v>0</v>
      </c>
      <c r="O14" s="158"/>
      <c r="P14" s="159"/>
      <c r="Q14" s="159"/>
      <c r="R14" s="176"/>
    </row>
    <row r="15" spans="1:18" ht="18" customHeight="1" x14ac:dyDescent="0.2">
      <c r="A15" s="111"/>
      <c r="B15" s="301"/>
      <c r="C15" s="290"/>
      <c r="D15" s="291"/>
      <c r="E15" s="291"/>
      <c r="F15" s="291"/>
      <c r="G15" s="132"/>
      <c r="H15" s="133"/>
      <c r="I15" s="134"/>
      <c r="J15" s="132"/>
      <c r="K15" s="135"/>
      <c r="L15" s="162">
        <f>G15*H15*J15</f>
        <v>0</v>
      </c>
      <c r="M15" s="163">
        <f>+ROUNDDOWN(L15*予算設計書!$J$5,0)</f>
        <v>0</v>
      </c>
      <c r="N15" s="163">
        <f>+L15-M15</f>
        <v>0</v>
      </c>
      <c r="O15" s="159"/>
      <c r="P15" s="159"/>
      <c r="Q15" s="159"/>
      <c r="R15" s="178"/>
    </row>
    <row r="16" spans="1:18" ht="18" customHeight="1" x14ac:dyDescent="0.2">
      <c r="A16" s="111"/>
      <c r="B16" s="303" t="s">
        <v>0</v>
      </c>
      <c r="C16" s="302"/>
      <c r="D16" s="302"/>
      <c r="E16" s="302"/>
      <c r="F16" s="302"/>
      <c r="G16" s="304"/>
      <c r="H16" s="305"/>
      <c r="I16" s="305"/>
      <c r="J16" s="305"/>
      <c r="K16" s="306"/>
      <c r="L16" s="179"/>
      <c r="M16" s="173"/>
      <c r="N16" s="180"/>
      <c r="O16" s="173">
        <f>SUM(L17:L19)</f>
        <v>600000</v>
      </c>
      <c r="P16" s="173">
        <f>SUM(M17:M19)</f>
        <v>570000</v>
      </c>
      <c r="Q16" s="173">
        <f t="shared" ref="Q16" si="1">SUM(N17:N19)</f>
        <v>30000</v>
      </c>
      <c r="R16" s="181"/>
    </row>
    <row r="17" spans="1:18" ht="18" customHeight="1" x14ac:dyDescent="0.2">
      <c r="A17" s="111"/>
      <c r="B17" s="300"/>
      <c r="C17" s="279"/>
      <c r="D17" s="280"/>
      <c r="E17" s="280"/>
      <c r="F17" s="281"/>
      <c r="G17" s="182">
        <v>600000</v>
      </c>
      <c r="H17" s="183">
        <v>1</v>
      </c>
      <c r="I17" s="184"/>
      <c r="J17" s="182">
        <v>1</v>
      </c>
      <c r="K17" s="185"/>
      <c r="L17" s="186">
        <f>G17*H17*J17</f>
        <v>600000</v>
      </c>
      <c r="M17" s="187">
        <f>+ROUNDDOWN(L17*予算設計書!$J$5,0)</f>
        <v>570000</v>
      </c>
      <c r="N17" s="187">
        <f>+L17-M17</f>
        <v>30000</v>
      </c>
      <c r="O17" s="159"/>
      <c r="P17" s="159"/>
      <c r="Q17" s="159"/>
      <c r="R17" s="175"/>
    </row>
    <row r="18" spans="1:18" ht="18" customHeight="1" x14ac:dyDescent="0.2">
      <c r="A18" s="111"/>
      <c r="B18" s="300"/>
      <c r="C18" s="282"/>
      <c r="D18" s="283"/>
      <c r="E18" s="283"/>
      <c r="F18" s="283"/>
      <c r="G18" s="123"/>
      <c r="H18" s="124"/>
      <c r="I18" s="125"/>
      <c r="J18" s="123"/>
      <c r="K18" s="126"/>
      <c r="L18" s="156">
        <f>G18*H18*J18</f>
        <v>0</v>
      </c>
      <c r="M18" s="157">
        <f>+ROUNDDOWN(L18*予算設計書!$J$5,0)</f>
        <v>0</v>
      </c>
      <c r="N18" s="157">
        <f>+L18-M18</f>
        <v>0</v>
      </c>
      <c r="O18" s="158"/>
      <c r="P18" s="159"/>
      <c r="Q18" s="159"/>
      <c r="R18" s="176"/>
    </row>
    <row r="19" spans="1:18" ht="18" customHeight="1" x14ac:dyDescent="0.2">
      <c r="A19" s="111"/>
      <c r="B19" s="301"/>
      <c r="C19" s="290"/>
      <c r="D19" s="291"/>
      <c r="E19" s="291"/>
      <c r="F19" s="291"/>
      <c r="G19" s="182"/>
      <c r="H19" s="183"/>
      <c r="I19" s="184"/>
      <c r="J19" s="182"/>
      <c r="K19" s="185"/>
      <c r="L19" s="186">
        <f>G19*H19*J19</f>
        <v>0</v>
      </c>
      <c r="M19" s="187">
        <f>+ROUNDDOWN(L19*予算設計書!$J$5,0)</f>
        <v>0</v>
      </c>
      <c r="N19" s="187">
        <f>+L19-M19</f>
        <v>0</v>
      </c>
      <c r="O19" s="187"/>
      <c r="P19" s="159"/>
      <c r="Q19" s="159"/>
      <c r="R19" s="178"/>
    </row>
    <row r="20" spans="1:18" ht="18" customHeight="1" x14ac:dyDescent="0.2">
      <c r="A20" s="111"/>
      <c r="B20" s="303" t="s">
        <v>2</v>
      </c>
      <c r="C20" s="302"/>
      <c r="D20" s="302"/>
      <c r="E20" s="302"/>
      <c r="F20" s="302"/>
      <c r="G20" s="294"/>
      <c r="H20" s="294"/>
      <c r="I20" s="294"/>
      <c r="J20" s="294"/>
      <c r="K20" s="294"/>
      <c r="L20" s="164"/>
      <c r="M20" s="164"/>
      <c r="N20" s="164"/>
      <c r="O20" s="165">
        <f>SUBTOTAL(9,L21:L25)</f>
        <v>36000</v>
      </c>
      <c r="P20" s="165">
        <f>SUBTOTAL(9,M21:M25)</f>
        <v>34200</v>
      </c>
      <c r="Q20" s="165">
        <f t="shared" ref="Q20" si="2">SUBTOTAL(9,N21:N25)</f>
        <v>1800</v>
      </c>
      <c r="R20" s="181"/>
    </row>
    <row r="21" spans="1:18" ht="18" customHeight="1" x14ac:dyDescent="0.2">
      <c r="A21" s="111"/>
      <c r="B21" s="300"/>
      <c r="C21" s="279"/>
      <c r="D21" s="280"/>
      <c r="E21" s="280"/>
      <c r="F21" s="280"/>
      <c r="G21" s="115">
        <v>36000</v>
      </c>
      <c r="H21" s="115">
        <v>1</v>
      </c>
      <c r="I21" s="117"/>
      <c r="J21" s="115">
        <v>1</v>
      </c>
      <c r="K21" s="117"/>
      <c r="L21" s="151">
        <f>G21*H21*J21</f>
        <v>36000</v>
      </c>
      <c r="M21" s="152">
        <f>+ROUNDDOWN(L21*予算設計書!$J$5,0)</f>
        <v>34200</v>
      </c>
      <c r="N21" s="152">
        <f>+L21-M21</f>
        <v>1800</v>
      </c>
      <c r="O21" s="153"/>
      <c r="P21" s="153"/>
      <c r="Q21" s="153"/>
      <c r="R21" s="175"/>
    </row>
    <row r="22" spans="1:18" ht="18" customHeight="1" x14ac:dyDescent="0.2">
      <c r="A22" s="111"/>
      <c r="B22" s="300"/>
      <c r="C22" s="292"/>
      <c r="D22" s="292"/>
      <c r="E22" s="292"/>
      <c r="F22" s="292"/>
      <c r="G22" s="123"/>
      <c r="H22" s="123"/>
      <c r="I22" s="125"/>
      <c r="J22" s="123"/>
      <c r="K22" s="125"/>
      <c r="L22" s="156">
        <f>G22*H22*J22</f>
        <v>0</v>
      </c>
      <c r="M22" s="157">
        <f>+ROUNDDOWN(L22*予算設計書!$J$5,0)</f>
        <v>0</v>
      </c>
      <c r="N22" s="157">
        <f>+L22-M22</f>
        <v>0</v>
      </c>
      <c r="O22" s="158"/>
      <c r="P22" s="159"/>
      <c r="Q22" s="159"/>
      <c r="R22" s="176"/>
    </row>
    <row r="23" spans="1:18" ht="18" customHeight="1" x14ac:dyDescent="0.2">
      <c r="A23" s="111"/>
      <c r="B23" s="300"/>
      <c r="C23" s="292"/>
      <c r="D23" s="293"/>
      <c r="E23" s="293"/>
      <c r="F23" s="293"/>
      <c r="G23" s="123"/>
      <c r="H23" s="123"/>
      <c r="I23" s="125"/>
      <c r="J23" s="123"/>
      <c r="K23" s="125"/>
      <c r="L23" s="156">
        <f>G23*H23*J23</f>
        <v>0</v>
      </c>
      <c r="M23" s="157">
        <f>+ROUNDDOWN(L23*予算設計書!$J$5,0)</f>
        <v>0</v>
      </c>
      <c r="N23" s="157">
        <f>+L23-M23</f>
        <v>0</v>
      </c>
      <c r="O23" s="158"/>
      <c r="P23" s="159"/>
      <c r="Q23" s="159"/>
      <c r="R23" s="176"/>
    </row>
    <row r="24" spans="1:18" ht="18" customHeight="1" x14ac:dyDescent="0.2">
      <c r="A24" s="111"/>
      <c r="B24" s="300"/>
      <c r="C24" s="292"/>
      <c r="D24" s="293"/>
      <c r="E24" s="293"/>
      <c r="F24" s="293"/>
      <c r="G24" s="123"/>
      <c r="H24" s="123"/>
      <c r="I24" s="125"/>
      <c r="J24" s="123"/>
      <c r="K24" s="125"/>
      <c r="L24" s="156">
        <f>G24*H24*J24</f>
        <v>0</v>
      </c>
      <c r="M24" s="157">
        <f>+ROUNDDOWN(L24*予算設計書!$J$5,0)</f>
        <v>0</v>
      </c>
      <c r="N24" s="157">
        <f>+L24-M24</f>
        <v>0</v>
      </c>
      <c r="O24" s="158"/>
      <c r="P24" s="159"/>
      <c r="Q24" s="159"/>
      <c r="R24" s="176"/>
    </row>
    <row r="25" spans="1:18" ht="18" customHeight="1" x14ac:dyDescent="0.2">
      <c r="A25" s="111"/>
      <c r="B25" s="301"/>
      <c r="C25" s="295"/>
      <c r="D25" s="296"/>
      <c r="E25" s="296"/>
      <c r="F25" s="296"/>
      <c r="G25" s="132"/>
      <c r="H25" s="132"/>
      <c r="I25" s="134"/>
      <c r="J25" s="132"/>
      <c r="K25" s="134"/>
      <c r="L25" s="162">
        <f>G25*H25*J25</f>
        <v>0</v>
      </c>
      <c r="M25" s="163">
        <f>+ROUNDDOWN(L25*予算設計書!$J$5,0)</f>
        <v>0</v>
      </c>
      <c r="N25" s="163">
        <f>+L25-M25</f>
        <v>0</v>
      </c>
      <c r="O25" s="159"/>
      <c r="P25" s="159"/>
      <c r="Q25" s="159"/>
      <c r="R25" s="178"/>
    </row>
    <row r="26" spans="1:18" ht="18" customHeight="1" x14ac:dyDescent="0.2">
      <c r="A26" s="111"/>
      <c r="B26" s="303" t="s">
        <v>3</v>
      </c>
      <c r="C26" s="302"/>
      <c r="D26" s="302"/>
      <c r="E26" s="302"/>
      <c r="F26" s="302"/>
      <c r="G26" s="294"/>
      <c r="H26" s="294"/>
      <c r="I26" s="294"/>
      <c r="J26" s="294"/>
      <c r="K26" s="294"/>
      <c r="L26" s="164"/>
      <c r="M26" s="164"/>
      <c r="N26" s="164"/>
      <c r="O26" s="165">
        <f>SUBTOTAL(9,L27:L31)</f>
        <v>60000</v>
      </c>
      <c r="P26" s="165">
        <f t="shared" ref="P26:Q26" si="3">SUBTOTAL(9,M27:M31)</f>
        <v>57000</v>
      </c>
      <c r="Q26" s="165">
        <f t="shared" si="3"/>
        <v>3000</v>
      </c>
      <c r="R26" s="181"/>
    </row>
    <row r="27" spans="1:18" ht="18" customHeight="1" x14ac:dyDescent="0.2">
      <c r="A27" s="111"/>
      <c r="B27" s="300"/>
      <c r="C27" s="279"/>
      <c r="D27" s="280"/>
      <c r="E27" s="280"/>
      <c r="F27" s="280"/>
      <c r="G27" s="115">
        <v>60000</v>
      </c>
      <c r="H27" s="115">
        <v>1</v>
      </c>
      <c r="I27" s="117"/>
      <c r="J27" s="115">
        <v>1</v>
      </c>
      <c r="K27" s="117"/>
      <c r="L27" s="151">
        <f>G27*H27*J27</f>
        <v>60000</v>
      </c>
      <c r="M27" s="152">
        <f>+ROUNDDOWN(L27*予算設計書!$J$5,0)</f>
        <v>57000</v>
      </c>
      <c r="N27" s="152">
        <f>+L27-M27</f>
        <v>3000</v>
      </c>
      <c r="O27" s="153"/>
      <c r="P27" s="153"/>
      <c r="Q27" s="153"/>
      <c r="R27" s="175"/>
    </row>
    <row r="28" spans="1:18" ht="18" customHeight="1" x14ac:dyDescent="0.2">
      <c r="A28" s="111"/>
      <c r="B28" s="300"/>
      <c r="C28" s="292"/>
      <c r="D28" s="292"/>
      <c r="E28" s="292"/>
      <c r="F28" s="292"/>
      <c r="G28" s="123"/>
      <c r="H28" s="123"/>
      <c r="I28" s="125"/>
      <c r="J28" s="123"/>
      <c r="K28" s="125"/>
      <c r="L28" s="156">
        <f>G28*H28*J28</f>
        <v>0</v>
      </c>
      <c r="M28" s="157">
        <f>+ROUNDDOWN(L28*予算設計書!$J$5,0)</f>
        <v>0</v>
      </c>
      <c r="N28" s="157">
        <f>+L28-M28</f>
        <v>0</v>
      </c>
      <c r="O28" s="158"/>
      <c r="P28" s="159"/>
      <c r="Q28" s="159"/>
      <c r="R28" s="176"/>
    </row>
    <row r="29" spans="1:18" ht="18" customHeight="1" x14ac:dyDescent="0.2">
      <c r="A29" s="111"/>
      <c r="B29" s="300"/>
      <c r="C29" s="292"/>
      <c r="D29" s="293"/>
      <c r="E29" s="293"/>
      <c r="F29" s="293"/>
      <c r="G29" s="123"/>
      <c r="H29" s="123"/>
      <c r="I29" s="125"/>
      <c r="J29" s="123"/>
      <c r="K29" s="125"/>
      <c r="L29" s="156">
        <f>G29*H29*J29</f>
        <v>0</v>
      </c>
      <c r="M29" s="157">
        <f>+ROUNDDOWN(L29*予算設計書!$J$5,0)</f>
        <v>0</v>
      </c>
      <c r="N29" s="157">
        <f>+L29-M29</f>
        <v>0</v>
      </c>
      <c r="O29" s="158"/>
      <c r="P29" s="159"/>
      <c r="Q29" s="159"/>
      <c r="R29" s="176"/>
    </row>
    <row r="30" spans="1:18" ht="18" customHeight="1" x14ac:dyDescent="0.2">
      <c r="A30" s="111"/>
      <c r="B30" s="300"/>
      <c r="C30" s="292"/>
      <c r="D30" s="293"/>
      <c r="E30" s="293"/>
      <c r="F30" s="293"/>
      <c r="G30" s="123"/>
      <c r="H30" s="123"/>
      <c r="I30" s="125"/>
      <c r="J30" s="123"/>
      <c r="K30" s="125"/>
      <c r="L30" s="156">
        <f>G30*H30*J30</f>
        <v>0</v>
      </c>
      <c r="M30" s="157">
        <f>+ROUNDDOWN(L30*予算設計書!$J$5,0)</f>
        <v>0</v>
      </c>
      <c r="N30" s="157">
        <f>+L30-M30</f>
        <v>0</v>
      </c>
      <c r="O30" s="158"/>
      <c r="P30" s="159"/>
      <c r="Q30" s="159"/>
      <c r="R30" s="176"/>
    </row>
    <row r="31" spans="1:18" ht="18" customHeight="1" x14ac:dyDescent="0.2">
      <c r="A31" s="111"/>
      <c r="B31" s="301"/>
      <c r="C31" s="297"/>
      <c r="D31" s="298"/>
      <c r="E31" s="298"/>
      <c r="F31" s="298"/>
      <c r="G31" s="142"/>
      <c r="H31" s="142"/>
      <c r="I31" s="143"/>
      <c r="J31" s="142"/>
      <c r="K31" s="143"/>
      <c r="L31" s="168">
        <f>G31*H31*J31</f>
        <v>0</v>
      </c>
      <c r="M31" s="169">
        <f>+ROUNDDOWN(L31*予算設計書!$J$5,0)</f>
        <v>0</v>
      </c>
      <c r="N31" s="169">
        <f>+L31-M31</f>
        <v>0</v>
      </c>
      <c r="O31" s="170"/>
      <c r="P31" s="170"/>
      <c r="Q31" s="170"/>
      <c r="R31" s="188"/>
    </row>
    <row r="32" spans="1:18" ht="18" customHeight="1" x14ac:dyDescent="0.2">
      <c r="A32" s="111"/>
      <c r="B32" s="303" t="s">
        <v>4</v>
      </c>
      <c r="C32" s="302"/>
      <c r="D32" s="302"/>
      <c r="E32" s="302"/>
      <c r="F32" s="302"/>
      <c r="G32" s="294"/>
      <c r="H32" s="294"/>
      <c r="I32" s="294"/>
      <c r="J32" s="294"/>
      <c r="K32" s="294"/>
      <c r="L32" s="164"/>
      <c r="M32" s="164"/>
      <c r="N32" s="164"/>
      <c r="O32" s="165">
        <f>SUBTOTAL(9,L33:L37)</f>
        <v>24480</v>
      </c>
      <c r="P32" s="165">
        <f t="shared" ref="P32:Q32" si="4">SUBTOTAL(9,M33:M37)</f>
        <v>23256</v>
      </c>
      <c r="Q32" s="165">
        <f t="shared" si="4"/>
        <v>1224</v>
      </c>
      <c r="R32" s="181"/>
    </row>
    <row r="33" spans="1:18" ht="18" customHeight="1" x14ac:dyDescent="0.2">
      <c r="A33" s="111"/>
      <c r="B33" s="300"/>
      <c r="C33" s="279"/>
      <c r="D33" s="280"/>
      <c r="E33" s="280"/>
      <c r="F33" s="280"/>
      <c r="G33" s="115">
        <v>24480</v>
      </c>
      <c r="H33" s="115">
        <v>1</v>
      </c>
      <c r="I33" s="117"/>
      <c r="J33" s="115">
        <v>1</v>
      </c>
      <c r="K33" s="117"/>
      <c r="L33" s="151">
        <f>G33*H33*J33</f>
        <v>24480</v>
      </c>
      <c r="M33" s="152">
        <f>+ROUNDDOWN(L33*予算設計書!$J$5,0)</f>
        <v>23256</v>
      </c>
      <c r="N33" s="152">
        <f>+L33-M33</f>
        <v>1224</v>
      </c>
      <c r="O33" s="153"/>
      <c r="P33" s="153"/>
      <c r="Q33" s="153"/>
      <c r="R33" s="175"/>
    </row>
    <row r="34" spans="1:18" ht="18" customHeight="1" x14ac:dyDescent="0.2">
      <c r="A34" s="111"/>
      <c r="B34" s="300"/>
      <c r="C34" s="292"/>
      <c r="D34" s="292"/>
      <c r="E34" s="292"/>
      <c r="F34" s="292"/>
      <c r="G34" s="123"/>
      <c r="H34" s="123"/>
      <c r="I34" s="125"/>
      <c r="J34" s="123"/>
      <c r="K34" s="125"/>
      <c r="L34" s="156">
        <f>G34*H34*J34</f>
        <v>0</v>
      </c>
      <c r="M34" s="157">
        <f>+ROUNDDOWN(L34*予算設計書!$J$5,0)</f>
        <v>0</v>
      </c>
      <c r="N34" s="157">
        <f>+L34-M34</f>
        <v>0</v>
      </c>
      <c r="O34" s="158"/>
      <c r="P34" s="159"/>
      <c r="Q34" s="159"/>
      <c r="R34" s="176"/>
    </row>
    <row r="35" spans="1:18" ht="18" customHeight="1" x14ac:dyDescent="0.2">
      <c r="A35" s="111"/>
      <c r="B35" s="300"/>
      <c r="C35" s="292"/>
      <c r="D35" s="293"/>
      <c r="E35" s="293"/>
      <c r="F35" s="293"/>
      <c r="G35" s="123"/>
      <c r="H35" s="123"/>
      <c r="I35" s="125"/>
      <c r="J35" s="123"/>
      <c r="K35" s="125"/>
      <c r="L35" s="156">
        <f>G35*H35*J35</f>
        <v>0</v>
      </c>
      <c r="M35" s="157">
        <f>+ROUNDDOWN(L35*予算設計書!$J$5,0)</f>
        <v>0</v>
      </c>
      <c r="N35" s="157">
        <f>+L35-M35</f>
        <v>0</v>
      </c>
      <c r="O35" s="158"/>
      <c r="P35" s="159"/>
      <c r="Q35" s="159"/>
      <c r="R35" s="176"/>
    </row>
    <row r="36" spans="1:18" ht="18" customHeight="1" x14ac:dyDescent="0.2">
      <c r="A36" s="111"/>
      <c r="B36" s="300"/>
      <c r="C36" s="292"/>
      <c r="D36" s="293"/>
      <c r="E36" s="293"/>
      <c r="F36" s="293"/>
      <c r="G36" s="123"/>
      <c r="H36" s="123"/>
      <c r="I36" s="125"/>
      <c r="J36" s="123"/>
      <c r="K36" s="125"/>
      <c r="L36" s="156">
        <f>G36*H36*J36</f>
        <v>0</v>
      </c>
      <c r="M36" s="157">
        <f>+ROUNDDOWN(L36*予算設計書!$J$5,0)</f>
        <v>0</v>
      </c>
      <c r="N36" s="157">
        <f>+L36-M36</f>
        <v>0</v>
      </c>
      <c r="O36" s="158"/>
      <c r="P36" s="159"/>
      <c r="Q36" s="159"/>
      <c r="R36" s="176"/>
    </row>
    <row r="37" spans="1:18" ht="18" customHeight="1" x14ac:dyDescent="0.2">
      <c r="A37" s="111"/>
      <c r="B37" s="301"/>
      <c r="C37" s="297"/>
      <c r="D37" s="298"/>
      <c r="E37" s="298"/>
      <c r="F37" s="298"/>
      <c r="G37" s="142"/>
      <c r="H37" s="142"/>
      <c r="I37" s="143"/>
      <c r="J37" s="142"/>
      <c r="K37" s="143"/>
      <c r="L37" s="168">
        <f>G37*H37*J37</f>
        <v>0</v>
      </c>
      <c r="M37" s="169">
        <f>+ROUNDDOWN(L37*予算設計書!$J$5,0)</f>
        <v>0</v>
      </c>
      <c r="N37" s="169">
        <f>+L37-M37</f>
        <v>0</v>
      </c>
      <c r="O37" s="189"/>
      <c r="P37" s="170"/>
      <c r="Q37" s="170"/>
      <c r="R37" s="188"/>
    </row>
    <row r="38" spans="1:18" ht="18" customHeight="1" x14ac:dyDescent="0.2">
      <c r="A38" s="111"/>
      <c r="B38" s="303" t="s">
        <v>48</v>
      </c>
      <c r="C38" s="302"/>
      <c r="D38" s="302"/>
      <c r="E38" s="302"/>
      <c r="F38" s="302"/>
      <c r="G38" s="294"/>
      <c r="H38" s="294"/>
      <c r="I38" s="294"/>
      <c r="J38" s="294"/>
      <c r="K38" s="294"/>
      <c r="L38" s="164"/>
      <c r="M38" s="164"/>
      <c r="N38" s="164"/>
      <c r="O38" s="190">
        <f>SUBTOTAL(9,L39:L43)</f>
        <v>36000</v>
      </c>
      <c r="P38" s="190">
        <f t="shared" ref="P38:Q38" si="5">SUBTOTAL(9,M39:M43)</f>
        <v>34200</v>
      </c>
      <c r="Q38" s="190">
        <f t="shared" si="5"/>
        <v>1800</v>
      </c>
      <c r="R38" s="181"/>
    </row>
    <row r="39" spans="1:18" ht="18" customHeight="1" x14ac:dyDescent="0.2">
      <c r="A39" s="111"/>
      <c r="B39" s="300"/>
      <c r="C39" s="279"/>
      <c r="D39" s="280"/>
      <c r="E39" s="280"/>
      <c r="F39" s="280"/>
      <c r="G39" s="115">
        <v>36000</v>
      </c>
      <c r="H39" s="115">
        <v>1</v>
      </c>
      <c r="I39" s="117"/>
      <c r="J39" s="115">
        <v>1</v>
      </c>
      <c r="K39" s="117"/>
      <c r="L39" s="151">
        <f>G39*H39*J39</f>
        <v>36000</v>
      </c>
      <c r="M39" s="152">
        <f>+ROUNDDOWN(L39*予算設計書!$J$5,0)</f>
        <v>34200</v>
      </c>
      <c r="N39" s="152">
        <f>+L39-M39</f>
        <v>1800</v>
      </c>
      <c r="O39" s="153"/>
      <c r="P39" s="153"/>
      <c r="Q39" s="153"/>
      <c r="R39" s="175"/>
    </row>
    <row r="40" spans="1:18" ht="18" customHeight="1" x14ac:dyDescent="0.2">
      <c r="A40" s="111"/>
      <c r="B40" s="300"/>
      <c r="C40" s="292"/>
      <c r="D40" s="292"/>
      <c r="E40" s="292"/>
      <c r="F40" s="292"/>
      <c r="G40" s="123"/>
      <c r="H40" s="123"/>
      <c r="I40" s="125"/>
      <c r="J40" s="123"/>
      <c r="K40" s="125"/>
      <c r="L40" s="156">
        <f>G40*H40*J40</f>
        <v>0</v>
      </c>
      <c r="M40" s="157">
        <f>+ROUNDDOWN(L40*予算設計書!$J$5,0)</f>
        <v>0</v>
      </c>
      <c r="N40" s="157">
        <f>+L40-M40</f>
        <v>0</v>
      </c>
      <c r="O40" s="158"/>
      <c r="P40" s="159"/>
      <c r="Q40" s="159"/>
      <c r="R40" s="176"/>
    </row>
    <row r="41" spans="1:18" ht="18" customHeight="1" x14ac:dyDescent="0.2">
      <c r="A41" s="111"/>
      <c r="B41" s="300"/>
      <c r="C41" s="292"/>
      <c r="D41" s="293"/>
      <c r="E41" s="293"/>
      <c r="F41" s="293"/>
      <c r="G41" s="123"/>
      <c r="H41" s="123"/>
      <c r="I41" s="125"/>
      <c r="J41" s="123"/>
      <c r="K41" s="125"/>
      <c r="L41" s="156">
        <f>G41*H41*J41</f>
        <v>0</v>
      </c>
      <c r="M41" s="157">
        <f>+ROUNDDOWN(L41*予算設計書!$J$5,0)</f>
        <v>0</v>
      </c>
      <c r="N41" s="157">
        <f>+L41-M41</f>
        <v>0</v>
      </c>
      <c r="O41" s="158"/>
      <c r="P41" s="159"/>
      <c r="Q41" s="159"/>
      <c r="R41" s="176"/>
    </row>
    <row r="42" spans="1:18" ht="18" customHeight="1" x14ac:dyDescent="0.2">
      <c r="A42" s="111"/>
      <c r="B42" s="300"/>
      <c r="C42" s="292"/>
      <c r="D42" s="293"/>
      <c r="E42" s="293"/>
      <c r="F42" s="293"/>
      <c r="G42" s="123"/>
      <c r="H42" s="123"/>
      <c r="I42" s="125"/>
      <c r="J42" s="123"/>
      <c r="K42" s="125"/>
      <c r="L42" s="156">
        <f>G42*H42*J42</f>
        <v>0</v>
      </c>
      <c r="M42" s="157">
        <f>+ROUNDDOWN(L42*予算設計書!$J$5,0)</f>
        <v>0</v>
      </c>
      <c r="N42" s="157">
        <f>+L42-M42</f>
        <v>0</v>
      </c>
      <c r="O42" s="158"/>
      <c r="P42" s="159"/>
      <c r="Q42" s="159"/>
      <c r="R42" s="176"/>
    </row>
    <row r="43" spans="1:18" ht="18" customHeight="1" x14ac:dyDescent="0.2">
      <c r="A43" s="111"/>
      <c r="B43" s="301"/>
      <c r="C43" s="297"/>
      <c r="D43" s="298"/>
      <c r="E43" s="298"/>
      <c r="F43" s="298"/>
      <c r="G43" s="142"/>
      <c r="H43" s="142"/>
      <c r="I43" s="143"/>
      <c r="J43" s="142"/>
      <c r="K43" s="143"/>
      <c r="L43" s="168">
        <f>G43*H43*J43</f>
        <v>0</v>
      </c>
      <c r="M43" s="169">
        <f>+ROUNDDOWN(L43*予算設計書!$J$5,0)</f>
        <v>0</v>
      </c>
      <c r="N43" s="169">
        <f>+L43-M43</f>
        <v>0</v>
      </c>
      <c r="O43" s="170"/>
      <c r="P43" s="170"/>
      <c r="Q43" s="170"/>
      <c r="R43" s="188"/>
    </row>
    <row r="44" spans="1:18" ht="18" customHeight="1" x14ac:dyDescent="0.2">
      <c r="B44" s="303" t="s">
        <v>64</v>
      </c>
      <c r="C44" s="302"/>
      <c r="D44" s="302"/>
      <c r="E44" s="302"/>
      <c r="F44" s="302"/>
      <c r="G44" s="294"/>
      <c r="H44" s="294"/>
      <c r="I44" s="294"/>
      <c r="J44" s="294"/>
      <c r="K44" s="294"/>
      <c r="L44" s="164"/>
      <c r="M44" s="164"/>
      <c r="N44" s="164"/>
      <c r="O44" s="165">
        <f>SUBTOTAL(9,L45:L49)</f>
        <v>200000</v>
      </c>
      <c r="P44" s="165">
        <f>SUBTOTAL(9,M45:M49)</f>
        <v>190000</v>
      </c>
      <c r="Q44" s="165">
        <f t="shared" ref="Q44" si="6">SUBTOTAL(9,N45:N49)</f>
        <v>10000</v>
      </c>
      <c r="R44" s="181"/>
    </row>
    <row r="45" spans="1:18" ht="18" customHeight="1" x14ac:dyDescent="0.2">
      <c r="B45" s="300"/>
      <c r="C45" s="279"/>
      <c r="D45" s="280"/>
      <c r="E45" s="280"/>
      <c r="F45" s="280"/>
      <c r="G45" s="115">
        <v>200000</v>
      </c>
      <c r="H45" s="115">
        <v>1</v>
      </c>
      <c r="I45" s="117"/>
      <c r="J45" s="115">
        <v>1</v>
      </c>
      <c r="K45" s="117"/>
      <c r="L45" s="151">
        <f>G45*H45*J45</f>
        <v>200000</v>
      </c>
      <c r="M45" s="152">
        <f>+ROUNDDOWN(L45*予算設計書!$J$5,0)</f>
        <v>190000</v>
      </c>
      <c r="N45" s="152">
        <f>+L45-M45</f>
        <v>10000</v>
      </c>
      <c r="O45" s="153"/>
      <c r="P45" s="153"/>
      <c r="Q45" s="153"/>
      <c r="R45" s="175"/>
    </row>
    <row r="46" spans="1:18" ht="18" customHeight="1" x14ac:dyDescent="0.2">
      <c r="B46" s="300"/>
      <c r="C46" s="292"/>
      <c r="D46" s="292"/>
      <c r="E46" s="292"/>
      <c r="F46" s="292"/>
      <c r="G46" s="123"/>
      <c r="H46" s="123"/>
      <c r="I46" s="125"/>
      <c r="J46" s="123"/>
      <c r="K46" s="125"/>
      <c r="L46" s="156">
        <f>G46*H46*J46</f>
        <v>0</v>
      </c>
      <c r="M46" s="157">
        <f>+ROUNDDOWN(L46*予算設計書!$J$5,0)</f>
        <v>0</v>
      </c>
      <c r="N46" s="157">
        <f>+L46-M46</f>
        <v>0</v>
      </c>
      <c r="O46" s="158"/>
      <c r="P46" s="159"/>
      <c r="Q46" s="159"/>
      <c r="R46" s="176"/>
    </row>
    <row r="47" spans="1:18" ht="18" customHeight="1" x14ac:dyDescent="0.2">
      <c r="B47" s="300"/>
      <c r="C47" s="292"/>
      <c r="D47" s="293"/>
      <c r="E47" s="293"/>
      <c r="F47" s="293"/>
      <c r="G47" s="123"/>
      <c r="H47" s="123"/>
      <c r="I47" s="125"/>
      <c r="J47" s="123"/>
      <c r="K47" s="125"/>
      <c r="L47" s="156">
        <f>G47*H47*J47</f>
        <v>0</v>
      </c>
      <c r="M47" s="157">
        <f>+ROUNDDOWN(L47*予算設計書!$J$5,0)</f>
        <v>0</v>
      </c>
      <c r="N47" s="157">
        <f>+L47-M47</f>
        <v>0</v>
      </c>
      <c r="O47" s="158"/>
      <c r="P47" s="159"/>
      <c r="Q47" s="159"/>
      <c r="R47" s="176"/>
    </row>
    <row r="48" spans="1:18" ht="18" customHeight="1" x14ac:dyDescent="0.2">
      <c r="B48" s="300"/>
      <c r="C48" s="292"/>
      <c r="D48" s="293"/>
      <c r="E48" s="293"/>
      <c r="F48" s="293"/>
      <c r="G48" s="123"/>
      <c r="H48" s="123"/>
      <c r="I48" s="125"/>
      <c r="J48" s="123"/>
      <c r="K48" s="125"/>
      <c r="L48" s="156">
        <f>G48*H48*J48</f>
        <v>0</v>
      </c>
      <c r="M48" s="157">
        <f>+ROUNDDOWN(L48*予算設計書!$J$5,0)</f>
        <v>0</v>
      </c>
      <c r="N48" s="157">
        <f>+L48-M48</f>
        <v>0</v>
      </c>
      <c r="O48" s="158"/>
      <c r="P48" s="159"/>
      <c r="Q48" s="159"/>
      <c r="R48" s="176"/>
    </row>
    <row r="49" spans="2:18" ht="18" customHeight="1" x14ac:dyDescent="0.2">
      <c r="B49" s="301"/>
      <c r="C49" s="297"/>
      <c r="D49" s="298"/>
      <c r="E49" s="298"/>
      <c r="F49" s="298"/>
      <c r="G49" s="142"/>
      <c r="H49" s="142"/>
      <c r="I49" s="143"/>
      <c r="J49" s="142"/>
      <c r="K49" s="143"/>
      <c r="L49" s="168">
        <f>G49*H49*J49</f>
        <v>0</v>
      </c>
      <c r="M49" s="169">
        <f>+ROUNDDOWN(L49*予算設計書!$J$5,0)</f>
        <v>0</v>
      </c>
      <c r="N49" s="169">
        <f>+L49-M49</f>
        <v>0</v>
      </c>
      <c r="O49" s="170"/>
      <c r="P49" s="170"/>
      <c r="Q49" s="170"/>
      <c r="R49" s="188"/>
    </row>
  </sheetData>
  <mergeCells count="61">
    <mergeCell ref="O8:Q8"/>
    <mergeCell ref="G16:K16"/>
    <mergeCell ref="B16:F16"/>
    <mergeCell ref="B17:B19"/>
    <mergeCell ref="C17:F17"/>
    <mergeCell ref="C18:F18"/>
    <mergeCell ref="C19:F19"/>
    <mergeCell ref="B10:F10"/>
    <mergeCell ref="G10:K10"/>
    <mergeCell ref="B11:B15"/>
    <mergeCell ref="C11:F11"/>
    <mergeCell ref="C12:F12"/>
    <mergeCell ref="C13:F13"/>
    <mergeCell ref="C14:F14"/>
    <mergeCell ref="L8:N8"/>
    <mergeCell ref="B38:F38"/>
    <mergeCell ref="G38:K38"/>
    <mergeCell ref="B39:B43"/>
    <mergeCell ref="C39:F39"/>
    <mergeCell ref="C40:F40"/>
    <mergeCell ref="C41:F41"/>
    <mergeCell ref="C42:F42"/>
    <mergeCell ref="C43:F43"/>
    <mergeCell ref="B32:F32"/>
    <mergeCell ref="G32:K32"/>
    <mergeCell ref="B33:B37"/>
    <mergeCell ref="C33:F33"/>
    <mergeCell ref="C34:F34"/>
    <mergeCell ref="C35:F35"/>
    <mergeCell ref="C36:F36"/>
    <mergeCell ref="C37:F37"/>
    <mergeCell ref="B26:F26"/>
    <mergeCell ref="G26:K26"/>
    <mergeCell ref="B27:B31"/>
    <mergeCell ref="C27:F27"/>
    <mergeCell ref="C28:F28"/>
    <mergeCell ref="C29:F29"/>
    <mergeCell ref="C30:F30"/>
    <mergeCell ref="C31:F31"/>
    <mergeCell ref="B21:B25"/>
    <mergeCell ref="C21:F21"/>
    <mergeCell ref="C22:F22"/>
    <mergeCell ref="C23:F23"/>
    <mergeCell ref="C24:F24"/>
    <mergeCell ref="C25:F25"/>
    <mergeCell ref="R8:R9"/>
    <mergeCell ref="B44:F44"/>
    <mergeCell ref="G44:K44"/>
    <mergeCell ref="B45:B49"/>
    <mergeCell ref="C45:F45"/>
    <mergeCell ref="C46:F46"/>
    <mergeCell ref="C47:F47"/>
    <mergeCell ref="C48:F48"/>
    <mergeCell ref="C49:F49"/>
    <mergeCell ref="C15:F15"/>
    <mergeCell ref="G8:G9"/>
    <mergeCell ref="H8:H9"/>
    <mergeCell ref="J8:J9"/>
    <mergeCell ref="B8:F9"/>
    <mergeCell ref="B20:F20"/>
    <mergeCell ref="G20:K20"/>
  </mergeCells>
  <phoneticPr fontId="2"/>
  <pageMargins left="0.66" right="0.26" top="0.98399999999999999" bottom="0.98399999999999999" header="0.51200000000000001" footer="0.51200000000000001"/>
  <pageSetup paperSize="9" scale="5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3"/>
  <sheetViews>
    <sheetView view="pageBreakPreview" zoomScaleNormal="75" zoomScaleSheetLayoutView="100" workbookViewId="0">
      <selection activeCell="B8" sqref="B8:F9"/>
    </sheetView>
  </sheetViews>
  <sheetFormatPr defaultColWidth="9" defaultRowHeight="18" customHeight="1" x14ac:dyDescent="0.2"/>
  <cols>
    <col min="1" max="1" width="3.6640625" style="1" customWidth="1"/>
    <col min="2" max="2" width="5.44140625" style="1" customWidth="1"/>
    <col min="3" max="6" width="7.777343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B1" s="2"/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B2" s="2"/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B3" s="2"/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7" t="s">
        <v>43</v>
      </c>
    </row>
    <row r="6" spans="1:18" ht="18" customHeight="1" x14ac:dyDescent="0.2">
      <c r="B6" s="7" t="s">
        <v>49</v>
      </c>
    </row>
    <row r="7" spans="1:18" ht="18" customHeight="1" x14ac:dyDescent="0.2">
      <c r="B7" s="7"/>
      <c r="R7" s="2" t="s">
        <v>16</v>
      </c>
    </row>
    <row r="8" spans="1:18" ht="18" customHeight="1" x14ac:dyDescent="0.2">
      <c r="A8" s="108"/>
      <c r="B8" s="286" t="s">
        <v>24</v>
      </c>
      <c r="C8" s="286"/>
      <c r="D8" s="286"/>
      <c r="E8" s="286"/>
      <c r="F8" s="286"/>
      <c r="G8" s="287" t="s">
        <v>5</v>
      </c>
      <c r="H8" s="287" t="s">
        <v>6</v>
      </c>
      <c r="I8" s="109"/>
      <c r="J8" s="287" t="s">
        <v>7</v>
      </c>
      <c r="K8" s="109"/>
      <c r="L8" s="272" t="s">
        <v>18</v>
      </c>
      <c r="M8" s="260"/>
      <c r="N8" s="261"/>
      <c r="O8" s="272" t="s">
        <v>55</v>
      </c>
      <c r="P8" s="260"/>
      <c r="Q8" s="261"/>
      <c r="R8" s="211" t="s">
        <v>70</v>
      </c>
    </row>
    <row r="9" spans="1:18" ht="18" customHeight="1" x14ac:dyDescent="0.2">
      <c r="A9" s="108"/>
      <c r="B9" s="286"/>
      <c r="C9" s="286"/>
      <c r="D9" s="286"/>
      <c r="E9" s="286"/>
      <c r="F9" s="286"/>
      <c r="G9" s="288"/>
      <c r="H9" s="289"/>
      <c r="I9" s="110" t="s">
        <v>9</v>
      </c>
      <c r="J9" s="289"/>
      <c r="K9" s="110" t="s">
        <v>9</v>
      </c>
      <c r="L9" s="24"/>
      <c r="M9" s="24" t="s">
        <v>85</v>
      </c>
      <c r="N9" s="24" t="s">
        <v>86</v>
      </c>
      <c r="O9" s="24"/>
      <c r="P9" s="24" t="s">
        <v>85</v>
      </c>
      <c r="Q9" s="24" t="s">
        <v>86</v>
      </c>
      <c r="R9" s="211"/>
    </row>
    <row r="10" spans="1:18" ht="18" customHeight="1" x14ac:dyDescent="0.2">
      <c r="A10" s="111"/>
      <c r="B10" s="303" t="s">
        <v>43</v>
      </c>
      <c r="C10" s="302"/>
      <c r="D10" s="302"/>
      <c r="E10" s="302"/>
      <c r="F10" s="302"/>
      <c r="G10" s="276"/>
      <c r="H10" s="276"/>
      <c r="I10" s="276"/>
      <c r="J10" s="276"/>
      <c r="K10" s="276"/>
      <c r="L10" s="191"/>
      <c r="M10" s="191"/>
      <c r="N10" s="191"/>
      <c r="O10" s="165">
        <f>SUBTOTAL(9,L11:L13)</f>
        <v>129000</v>
      </c>
      <c r="P10" s="165">
        <f>SUBTOTAL(9,M11:M13)</f>
        <v>122550</v>
      </c>
      <c r="Q10" s="165">
        <f t="shared" ref="Q10" si="0">SUBTOTAL(9,N11:N13)</f>
        <v>6450</v>
      </c>
      <c r="R10" s="174"/>
    </row>
    <row r="11" spans="1:18" ht="18" customHeight="1" x14ac:dyDescent="0.2">
      <c r="A11" s="111"/>
      <c r="B11" s="300"/>
      <c r="C11" s="307" t="s">
        <v>57</v>
      </c>
      <c r="D11" s="308"/>
      <c r="E11" s="308"/>
      <c r="F11" s="309"/>
      <c r="G11" s="115">
        <v>57000</v>
      </c>
      <c r="H11" s="116">
        <v>1</v>
      </c>
      <c r="I11" s="117"/>
      <c r="J11" s="115">
        <v>1</v>
      </c>
      <c r="K11" s="118"/>
      <c r="L11" s="151">
        <f>G11*H11*J11</f>
        <v>57000</v>
      </c>
      <c r="M11" s="152">
        <f>+ROUNDDOWN(L11*予算設計書!$J$5,0)</f>
        <v>54150</v>
      </c>
      <c r="N11" s="152">
        <f>+L11-M11</f>
        <v>2850</v>
      </c>
      <c r="O11" s="153"/>
      <c r="P11" s="153"/>
      <c r="Q11" s="153"/>
      <c r="R11" s="175"/>
    </row>
    <row r="12" spans="1:18" ht="18" customHeight="1" x14ac:dyDescent="0.2">
      <c r="A12" s="111"/>
      <c r="B12" s="300"/>
      <c r="C12" s="310" t="s">
        <v>58</v>
      </c>
      <c r="D12" s="311"/>
      <c r="E12" s="311"/>
      <c r="F12" s="311"/>
      <c r="G12" s="123">
        <v>36000</v>
      </c>
      <c r="H12" s="124">
        <v>1</v>
      </c>
      <c r="I12" s="125"/>
      <c r="J12" s="123">
        <v>1</v>
      </c>
      <c r="K12" s="126"/>
      <c r="L12" s="156">
        <f>G12*H12*J12</f>
        <v>36000</v>
      </c>
      <c r="M12" s="157">
        <f>+ROUNDDOWN(L12*予算設計書!$J$5,0)</f>
        <v>34200</v>
      </c>
      <c r="N12" s="157">
        <f>+L12-M12</f>
        <v>1800</v>
      </c>
      <c r="O12" s="158"/>
      <c r="P12" s="159"/>
      <c r="Q12" s="159"/>
      <c r="R12" s="176"/>
    </row>
    <row r="13" spans="1:18" ht="18" customHeight="1" x14ac:dyDescent="0.2">
      <c r="A13" s="111"/>
      <c r="B13" s="301"/>
      <c r="C13" s="312" t="s">
        <v>59</v>
      </c>
      <c r="D13" s="313"/>
      <c r="E13" s="313"/>
      <c r="F13" s="313"/>
      <c r="G13" s="142">
        <v>36000</v>
      </c>
      <c r="H13" s="192">
        <v>1</v>
      </c>
      <c r="I13" s="143"/>
      <c r="J13" s="142">
        <v>1</v>
      </c>
      <c r="K13" s="193"/>
      <c r="L13" s="168">
        <f>G13*H13*J13</f>
        <v>36000</v>
      </c>
      <c r="M13" s="169">
        <f>+ROUNDDOWN(L13*予算設計書!$J$5,0)</f>
        <v>34200</v>
      </c>
      <c r="N13" s="169">
        <f>+L13-M13</f>
        <v>1800</v>
      </c>
      <c r="O13" s="170"/>
      <c r="P13" s="170"/>
      <c r="Q13" s="170"/>
      <c r="R13" s="188"/>
    </row>
  </sheetData>
  <mergeCells count="13">
    <mergeCell ref="B11:B13"/>
    <mergeCell ref="C11:F11"/>
    <mergeCell ref="C12:F12"/>
    <mergeCell ref="C13:F13"/>
    <mergeCell ref="G8:G9"/>
    <mergeCell ref="H8:H9"/>
    <mergeCell ref="R8:R9"/>
    <mergeCell ref="B8:F9"/>
    <mergeCell ref="B10:F10"/>
    <mergeCell ref="G10:K10"/>
    <mergeCell ref="J8:J9"/>
    <mergeCell ref="L8:N8"/>
    <mergeCell ref="O8:Q8"/>
  </mergeCells>
  <phoneticPr fontId="2"/>
  <pageMargins left="0.66" right="0.26" top="0.98399999999999999" bottom="0.98399999999999999" header="0.51200000000000001" footer="0.51200000000000001"/>
  <pageSetup paperSize="9" scale="7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2"/>
  <sheetViews>
    <sheetView view="pageBreakPreview" zoomScaleNormal="75" zoomScaleSheetLayoutView="100" workbookViewId="0">
      <selection activeCell="E6" sqref="E6"/>
    </sheetView>
  </sheetViews>
  <sheetFormatPr defaultColWidth="9" defaultRowHeight="18" customHeight="1" x14ac:dyDescent="0.2"/>
  <cols>
    <col min="1" max="1" width="3.6640625" style="1" customWidth="1"/>
    <col min="2" max="2" width="5.6640625" style="1" customWidth="1"/>
    <col min="3" max="6" width="8.1093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B1" s="2"/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B2" s="2"/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B3" s="2"/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7" t="s">
        <v>60</v>
      </c>
    </row>
    <row r="6" spans="1:18" ht="18" customHeight="1" x14ac:dyDescent="0.2">
      <c r="B6" s="7"/>
      <c r="R6" s="2" t="s">
        <v>16</v>
      </c>
    </row>
    <row r="7" spans="1:18" ht="18" customHeight="1" x14ac:dyDescent="0.2">
      <c r="A7" s="108"/>
      <c r="B7" s="319"/>
      <c r="C7" s="319"/>
      <c r="D7" s="319"/>
      <c r="E7" s="319"/>
      <c r="F7" s="319"/>
      <c r="G7" s="212" t="s">
        <v>73</v>
      </c>
      <c r="H7" s="287" t="s">
        <v>6</v>
      </c>
      <c r="I7" s="109"/>
      <c r="J7" s="287" t="s">
        <v>7</v>
      </c>
      <c r="K7" s="109"/>
      <c r="L7" s="272" t="s">
        <v>18</v>
      </c>
      <c r="M7" s="260"/>
      <c r="N7" s="261"/>
      <c r="O7" s="272" t="s">
        <v>55</v>
      </c>
      <c r="P7" s="260"/>
      <c r="Q7" s="261"/>
      <c r="R7" s="211" t="s">
        <v>70</v>
      </c>
    </row>
    <row r="8" spans="1:18" ht="18" customHeight="1" x14ac:dyDescent="0.2">
      <c r="A8" s="108"/>
      <c r="B8" s="319"/>
      <c r="C8" s="319"/>
      <c r="D8" s="319"/>
      <c r="E8" s="319"/>
      <c r="F8" s="319"/>
      <c r="G8" s="320"/>
      <c r="H8" s="289"/>
      <c r="I8" s="110" t="s">
        <v>71</v>
      </c>
      <c r="J8" s="289"/>
      <c r="K8" s="110" t="s">
        <v>9</v>
      </c>
      <c r="L8" s="24"/>
      <c r="M8" s="24" t="s">
        <v>85</v>
      </c>
      <c r="N8" s="24" t="s">
        <v>86</v>
      </c>
      <c r="O8" s="24"/>
      <c r="P8" s="24" t="s">
        <v>85</v>
      </c>
      <c r="Q8" s="24" t="s">
        <v>86</v>
      </c>
      <c r="R8" s="211"/>
    </row>
    <row r="9" spans="1:18" ht="18" customHeight="1" x14ac:dyDescent="0.2">
      <c r="A9" s="111"/>
      <c r="B9" s="274" t="s">
        <v>20</v>
      </c>
      <c r="C9" s="275"/>
      <c r="D9" s="275"/>
      <c r="E9" s="275"/>
      <c r="F9" s="275"/>
      <c r="G9" s="299"/>
      <c r="H9" s="299"/>
      <c r="I9" s="299"/>
      <c r="J9" s="299"/>
      <c r="K9" s="299"/>
      <c r="L9" s="191"/>
      <c r="M9" s="191"/>
      <c r="N9" s="191"/>
      <c r="O9" s="165">
        <f>SUBTOTAL(9,L10:L16)</f>
        <v>345678</v>
      </c>
      <c r="P9" s="165">
        <f t="shared" ref="P9" si="0">SUBTOTAL(9,M10:M16)</f>
        <v>328394</v>
      </c>
      <c r="Q9" s="165">
        <f>SUBTOTAL(9,N10:N16)</f>
        <v>17284</v>
      </c>
      <c r="R9" s="39"/>
    </row>
    <row r="10" spans="1:18" ht="18" customHeight="1" x14ac:dyDescent="0.2">
      <c r="A10" s="111"/>
      <c r="B10" s="277" t="s">
        <v>23</v>
      </c>
      <c r="C10" s="314" t="s">
        <v>72</v>
      </c>
      <c r="D10" s="315"/>
      <c r="E10" s="315"/>
      <c r="F10" s="315"/>
      <c r="G10" s="115">
        <v>345678</v>
      </c>
      <c r="H10" s="116">
        <v>1</v>
      </c>
      <c r="I10" s="117"/>
      <c r="J10" s="115">
        <v>1</v>
      </c>
      <c r="K10" s="118"/>
      <c r="L10" s="151">
        <f>G10*H10*J10</f>
        <v>345678</v>
      </c>
      <c r="M10" s="152">
        <f>+ROUNDDOWN(L10*予算設計書!$J$5,0)</f>
        <v>328394</v>
      </c>
      <c r="N10" s="152">
        <f>+L10-M10</f>
        <v>17284</v>
      </c>
      <c r="O10" s="194"/>
      <c r="P10" s="153"/>
      <c r="Q10" s="153"/>
      <c r="R10" s="195"/>
    </row>
    <row r="11" spans="1:18" ht="18" customHeight="1" x14ac:dyDescent="0.2">
      <c r="A11" s="111"/>
      <c r="B11" s="277"/>
      <c r="C11" s="316"/>
      <c r="D11" s="317"/>
      <c r="E11" s="317"/>
      <c r="F11" s="317"/>
      <c r="G11" s="123"/>
      <c r="H11" s="124"/>
      <c r="I11" s="125"/>
      <c r="J11" s="123"/>
      <c r="K11" s="126"/>
      <c r="L11" s="156">
        <f t="shared" ref="L11:L16" si="1">G11*H11*J11</f>
        <v>0</v>
      </c>
      <c r="M11" s="157">
        <f>+ROUNDDOWN(L11*予算設計書!$J$5,0)</f>
        <v>0</v>
      </c>
      <c r="N11" s="157">
        <f t="shared" ref="N11:N16" si="2">+L11-M11</f>
        <v>0</v>
      </c>
      <c r="O11" s="158"/>
      <c r="P11" s="159"/>
      <c r="Q11" s="159"/>
      <c r="R11" s="177"/>
    </row>
    <row r="12" spans="1:18" ht="18" customHeight="1" x14ac:dyDescent="0.2">
      <c r="A12" s="111"/>
      <c r="B12" s="277"/>
      <c r="C12" s="316"/>
      <c r="D12" s="318"/>
      <c r="E12" s="318"/>
      <c r="F12" s="318"/>
      <c r="G12" s="123"/>
      <c r="H12" s="124"/>
      <c r="I12" s="125"/>
      <c r="J12" s="123"/>
      <c r="K12" s="126"/>
      <c r="L12" s="156">
        <f t="shared" si="1"/>
        <v>0</v>
      </c>
      <c r="M12" s="157">
        <f>+ROUNDDOWN(L12*予算設計書!$J$5,0)</f>
        <v>0</v>
      </c>
      <c r="N12" s="157">
        <f t="shared" si="2"/>
        <v>0</v>
      </c>
      <c r="O12" s="158"/>
      <c r="P12" s="159"/>
      <c r="Q12" s="159"/>
      <c r="R12" s="177"/>
    </row>
    <row r="13" spans="1:18" ht="18" customHeight="1" x14ac:dyDescent="0.2">
      <c r="A13" s="111"/>
      <c r="B13" s="277"/>
      <c r="C13" s="316"/>
      <c r="D13" s="318"/>
      <c r="E13" s="318"/>
      <c r="F13" s="318"/>
      <c r="G13" s="123"/>
      <c r="H13" s="124"/>
      <c r="I13" s="125"/>
      <c r="J13" s="123"/>
      <c r="K13" s="126"/>
      <c r="L13" s="156">
        <f t="shared" si="1"/>
        <v>0</v>
      </c>
      <c r="M13" s="157">
        <f>+ROUNDDOWN(L13*予算設計書!$J$5,0)</f>
        <v>0</v>
      </c>
      <c r="N13" s="157">
        <f t="shared" si="2"/>
        <v>0</v>
      </c>
      <c r="O13" s="158"/>
      <c r="P13" s="159"/>
      <c r="Q13" s="159"/>
      <c r="R13" s="177"/>
    </row>
    <row r="14" spans="1:18" ht="18" customHeight="1" x14ac:dyDescent="0.2">
      <c r="A14" s="111"/>
      <c r="B14" s="277"/>
      <c r="C14" s="316"/>
      <c r="D14" s="317"/>
      <c r="E14" s="317"/>
      <c r="F14" s="317"/>
      <c r="G14" s="123"/>
      <c r="H14" s="124"/>
      <c r="I14" s="125"/>
      <c r="J14" s="123"/>
      <c r="K14" s="126"/>
      <c r="L14" s="156">
        <f t="shared" si="1"/>
        <v>0</v>
      </c>
      <c r="M14" s="157">
        <f>+ROUNDDOWN(L14*予算設計書!$J$5,0)</f>
        <v>0</v>
      </c>
      <c r="N14" s="157">
        <f t="shared" si="2"/>
        <v>0</v>
      </c>
      <c r="O14" s="158"/>
      <c r="P14" s="159"/>
      <c r="Q14" s="159"/>
      <c r="R14" s="177"/>
    </row>
    <row r="15" spans="1:18" ht="18" customHeight="1" x14ac:dyDescent="0.2">
      <c r="A15" s="111"/>
      <c r="B15" s="277"/>
      <c r="C15" s="316"/>
      <c r="D15" s="317"/>
      <c r="E15" s="317"/>
      <c r="F15" s="317"/>
      <c r="G15" s="123"/>
      <c r="H15" s="124"/>
      <c r="I15" s="125"/>
      <c r="J15" s="123"/>
      <c r="K15" s="126"/>
      <c r="L15" s="156">
        <f t="shared" si="1"/>
        <v>0</v>
      </c>
      <c r="M15" s="157">
        <f>+ROUNDDOWN(L15*予算設計書!$J$5,0)</f>
        <v>0</v>
      </c>
      <c r="N15" s="157">
        <f t="shared" si="2"/>
        <v>0</v>
      </c>
      <c r="O15" s="158"/>
      <c r="P15" s="159"/>
      <c r="Q15" s="159"/>
      <c r="R15" s="177"/>
    </row>
    <row r="16" spans="1:18" ht="18" customHeight="1" x14ac:dyDescent="0.2">
      <c r="A16" s="111"/>
      <c r="B16" s="278"/>
      <c r="C16" s="323"/>
      <c r="D16" s="324"/>
      <c r="E16" s="324"/>
      <c r="F16" s="324"/>
      <c r="G16" s="132"/>
      <c r="H16" s="133"/>
      <c r="I16" s="134"/>
      <c r="J16" s="132"/>
      <c r="K16" s="135"/>
      <c r="L16" s="162">
        <f t="shared" si="1"/>
        <v>0</v>
      </c>
      <c r="M16" s="163">
        <f>+ROUNDDOWN(L16*予算設計書!$J$5,0)</f>
        <v>0</v>
      </c>
      <c r="N16" s="163">
        <f t="shared" si="2"/>
        <v>0</v>
      </c>
      <c r="O16" s="189"/>
      <c r="P16" s="170"/>
      <c r="Q16" s="170"/>
      <c r="R16" s="196"/>
    </row>
    <row r="17" spans="1:18" ht="18" customHeight="1" x14ac:dyDescent="0.2">
      <c r="A17" s="111"/>
      <c r="B17" s="325" t="s">
        <v>27</v>
      </c>
      <c r="C17" s="326"/>
      <c r="D17" s="326"/>
      <c r="E17" s="326"/>
      <c r="F17" s="326"/>
      <c r="G17" s="294"/>
      <c r="H17" s="294"/>
      <c r="I17" s="294"/>
      <c r="J17" s="294"/>
      <c r="K17" s="294"/>
      <c r="L17" s="164"/>
      <c r="M17" s="164"/>
      <c r="N17" s="164"/>
      <c r="O17" s="165">
        <f>SUBTOTAL(9,L18:L24)</f>
        <v>123456</v>
      </c>
      <c r="P17" s="165">
        <f t="shared" ref="P17" si="3">SUBTOTAL(9,M18:M24)</f>
        <v>117283</v>
      </c>
      <c r="Q17" s="165">
        <f>SUBTOTAL(9,N18:N24)</f>
        <v>6173</v>
      </c>
      <c r="R17" s="39"/>
    </row>
    <row r="18" spans="1:18" ht="18" customHeight="1" x14ac:dyDescent="0.2">
      <c r="A18" s="111"/>
      <c r="B18" s="277" t="s">
        <v>23</v>
      </c>
      <c r="C18" s="314" t="s">
        <v>74</v>
      </c>
      <c r="D18" s="315"/>
      <c r="E18" s="315"/>
      <c r="F18" s="315"/>
      <c r="G18" s="115">
        <v>123456</v>
      </c>
      <c r="H18" s="115">
        <v>1</v>
      </c>
      <c r="I18" s="117"/>
      <c r="J18" s="115">
        <v>1</v>
      </c>
      <c r="K18" s="117"/>
      <c r="L18" s="151">
        <f t="shared" ref="L18:L24" si="4">G18*H18*J18</f>
        <v>123456</v>
      </c>
      <c r="M18" s="152">
        <f>+ROUNDDOWN(L18*予算設計書!$J$5,0)</f>
        <v>117283</v>
      </c>
      <c r="N18" s="152">
        <f t="shared" ref="N18:N24" si="5">+L18-M18</f>
        <v>6173</v>
      </c>
      <c r="O18" s="194"/>
      <c r="P18" s="153"/>
      <c r="Q18" s="153"/>
      <c r="R18" s="195"/>
    </row>
    <row r="19" spans="1:18" ht="18" customHeight="1" x14ac:dyDescent="0.2">
      <c r="A19" s="111"/>
      <c r="B19" s="277"/>
      <c r="C19" s="321"/>
      <c r="D19" s="322"/>
      <c r="E19" s="322"/>
      <c r="F19" s="322"/>
      <c r="G19" s="123"/>
      <c r="H19" s="123"/>
      <c r="I19" s="125"/>
      <c r="J19" s="123"/>
      <c r="K19" s="125"/>
      <c r="L19" s="156">
        <f t="shared" si="4"/>
        <v>0</v>
      </c>
      <c r="M19" s="157">
        <f>+ROUNDDOWN(L19*予算設計書!$J$5,0)</f>
        <v>0</v>
      </c>
      <c r="N19" s="157">
        <f t="shared" si="5"/>
        <v>0</v>
      </c>
      <c r="O19" s="158"/>
      <c r="P19" s="159"/>
      <c r="Q19" s="159"/>
      <c r="R19" s="177"/>
    </row>
    <row r="20" spans="1:18" ht="18" customHeight="1" x14ac:dyDescent="0.2">
      <c r="A20" s="111"/>
      <c r="B20" s="277"/>
      <c r="C20" s="321"/>
      <c r="D20" s="321"/>
      <c r="E20" s="321"/>
      <c r="F20" s="321"/>
      <c r="G20" s="123"/>
      <c r="H20" s="123"/>
      <c r="I20" s="125"/>
      <c r="J20" s="123"/>
      <c r="K20" s="125"/>
      <c r="L20" s="156">
        <f t="shared" si="4"/>
        <v>0</v>
      </c>
      <c r="M20" s="157">
        <f>+ROUNDDOWN(L20*予算設計書!$J$5,0)</f>
        <v>0</v>
      </c>
      <c r="N20" s="157">
        <f t="shared" si="5"/>
        <v>0</v>
      </c>
      <c r="O20" s="158"/>
      <c r="P20" s="159"/>
      <c r="Q20" s="159"/>
      <c r="R20" s="177"/>
    </row>
    <row r="21" spans="1:18" ht="18" customHeight="1" x14ac:dyDescent="0.2">
      <c r="A21" s="111"/>
      <c r="B21" s="277"/>
      <c r="C21" s="321"/>
      <c r="D21" s="321"/>
      <c r="E21" s="321"/>
      <c r="F21" s="321"/>
      <c r="G21" s="123"/>
      <c r="H21" s="123"/>
      <c r="I21" s="125"/>
      <c r="J21" s="123"/>
      <c r="K21" s="125"/>
      <c r="L21" s="156">
        <f t="shared" si="4"/>
        <v>0</v>
      </c>
      <c r="M21" s="157">
        <f>+ROUNDDOWN(L21*予算設計書!$J$5,0)</f>
        <v>0</v>
      </c>
      <c r="N21" s="157">
        <f t="shared" si="5"/>
        <v>0</v>
      </c>
      <c r="O21" s="158"/>
      <c r="P21" s="159"/>
      <c r="Q21" s="159"/>
      <c r="R21" s="177"/>
    </row>
    <row r="22" spans="1:18" ht="18" customHeight="1" x14ac:dyDescent="0.2">
      <c r="A22" s="111"/>
      <c r="B22" s="277"/>
      <c r="C22" s="321"/>
      <c r="D22" s="322"/>
      <c r="E22" s="322"/>
      <c r="F22" s="322"/>
      <c r="G22" s="123"/>
      <c r="H22" s="123"/>
      <c r="I22" s="125"/>
      <c r="J22" s="123"/>
      <c r="K22" s="125"/>
      <c r="L22" s="156">
        <f t="shared" si="4"/>
        <v>0</v>
      </c>
      <c r="M22" s="157">
        <f>+ROUNDDOWN(L22*予算設計書!$J$5,0)</f>
        <v>0</v>
      </c>
      <c r="N22" s="157">
        <f t="shared" si="5"/>
        <v>0</v>
      </c>
      <c r="O22" s="158"/>
      <c r="P22" s="159"/>
      <c r="Q22" s="159"/>
      <c r="R22" s="177"/>
    </row>
    <row r="23" spans="1:18" ht="18" customHeight="1" x14ac:dyDescent="0.2">
      <c r="A23" s="111"/>
      <c r="B23" s="277"/>
      <c r="C23" s="321"/>
      <c r="D23" s="322"/>
      <c r="E23" s="322"/>
      <c r="F23" s="322"/>
      <c r="G23" s="123"/>
      <c r="H23" s="123"/>
      <c r="I23" s="125"/>
      <c r="J23" s="123"/>
      <c r="K23" s="125"/>
      <c r="L23" s="156">
        <f t="shared" si="4"/>
        <v>0</v>
      </c>
      <c r="M23" s="157">
        <f>+ROUNDDOWN(L23*予算設計書!$J$5,0)</f>
        <v>0</v>
      </c>
      <c r="N23" s="157">
        <f t="shared" si="5"/>
        <v>0</v>
      </c>
      <c r="O23" s="158"/>
      <c r="P23" s="159"/>
      <c r="Q23" s="159"/>
      <c r="R23" s="177"/>
    </row>
    <row r="24" spans="1:18" ht="18" customHeight="1" x14ac:dyDescent="0.2">
      <c r="A24" s="111"/>
      <c r="B24" s="278"/>
      <c r="C24" s="329"/>
      <c r="D24" s="330"/>
      <c r="E24" s="330"/>
      <c r="F24" s="330"/>
      <c r="G24" s="132"/>
      <c r="H24" s="132"/>
      <c r="I24" s="134"/>
      <c r="J24" s="132"/>
      <c r="K24" s="134"/>
      <c r="L24" s="162">
        <f t="shared" si="4"/>
        <v>0</v>
      </c>
      <c r="M24" s="163">
        <f>+ROUNDDOWN(L24*予算設計書!$J$5,0)</f>
        <v>0</v>
      </c>
      <c r="N24" s="163">
        <f t="shared" si="5"/>
        <v>0</v>
      </c>
      <c r="O24" s="189"/>
      <c r="P24" s="170"/>
      <c r="Q24" s="170"/>
      <c r="R24" s="196"/>
    </row>
    <row r="25" spans="1:18" ht="18" customHeight="1" x14ac:dyDescent="0.2">
      <c r="A25" s="111"/>
      <c r="B25" s="274" t="s">
        <v>22</v>
      </c>
      <c r="C25" s="275"/>
      <c r="D25" s="275"/>
      <c r="E25" s="275"/>
      <c r="F25" s="275"/>
      <c r="G25" s="294"/>
      <c r="H25" s="294"/>
      <c r="I25" s="294"/>
      <c r="J25" s="294"/>
      <c r="K25" s="294"/>
      <c r="L25" s="164"/>
      <c r="M25" s="164"/>
      <c r="N25" s="164"/>
      <c r="O25" s="165">
        <f>SUBTOTAL(9,L26:L32)</f>
        <v>456789</v>
      </c>
      <c r="P25" s="165">
        <f t="shared" ref="P25" si="6">SUBTOTAL(9,M26:M32)</f>
        <v>433949</v>
      </c>
      <c r="Q25" s="165">
        <f>SUBTOTAL(9,N26:N32)</f>
        <v>22840</v>
      </c>
      <c r="R25" s="197"/>
    </row>
    <row r="26" spans="1:18" ht="18" customHeight="1" x14ac:dyDescent="0.2">
      <c r="A26" s="111"/>
      <c r="B26" s="331" t="s">
        <v>23</v>
      </c>
      <c r="C26" s="314" t="s">
        <v>72</v>
      </c>
      <c r="D26" s="315"/>
      <c r="E26" s="315"/>
      <c r="F26" s="315"/>
      <c r="G26" s="115">
        <v>456789</v>
      </c>
      <c r="H26" s="115">
        <v>1</v>
      </c>
      <c r="I26" s="117"/>
      <c r="J26" s="115">
        <v>1</v>
      </c>
      <c r="K26" s="117"/>
      <c r="L26" s="151">
        <f t="shared" ref="L26:L32" si="7">G26*H26*J26</f>
        <v>456789</v>
      </c>
      <c r="M26" s="152">
        <f>+ROUNDDOWN(L26*予算設計書!$J$5,0)</f>
        <v>433949</v>
      </c>
      <c r="N26" s="152">
        <f t="shared" ref="N26:N32" si="8">+L26-M26</f>
        <v>22840</v>
      </c>
      <c r="O26" s="194"/>
      <c r="P26" s="153"/>
      <c r="Q26" s="153"/>
      <c r="R26" s="195"/>
    </row>
    <row r="27" spans="1:18" ht="18" customHeight="1" x14ac:dyDescent="0.2">
      <c r="A27" s="111"/>
      <c r="B27" s="277"/>
      <c r="C27" s="321"/>
      <c r="D27" s="322"/>
      <c r="E27" s="322"/>
      <c r="F27" s="322"/>
      <c r="G27" s="123"/>
      <c r="H27" s="123"/>
      <c r="I27" s="125"/>
      <c r="J27" s="123"/>
      <c r="K27" s="125"/>
      <c r="L27" s="156">
        <f t="shared" si="7"/>
        <v>0</v>
      </c>
      <c r="M27" s="157">
        <f>+ROUNDDOWN(L27*予算設計書!$J$5,0)</f>
        <v>0</v>
      </c>
      <c r="N27" s="157">
        <f t="shared" si="8"/>
        <v>0</v>
      </c>
      <c r="O27" s="158"/>
      <c r="P27" s="159"/>
      <c r="Q27" s="159"/>
      <c r="R27" s="177"/>
    </row>
    <row r="28" spans="1:18" ht="18" customHeight="1" x14ac:dyDescent="0.2">
      <c r="A28" s="111"/>
      <c r="B28" s="277"/>
      <c r="C28" s="321"/>
      <c r="D28" s="321"/>
      <c r="E28" s="321"/>
      <c r="F28" s="321"/>
      <c r="G28" s="123"/>
      <c r="H28" s="123"/>
      <c r="I28" s="125"/>
      <c r="J28" s="123"/>
      <c r="K28" s="125"/>
      <c r="L28" s="156">
        <f t="shared" si="7"/>
        <v>0</v>
      </c>
      <c r="M28" s="157">
        <f>+ROUNDDOWN(L28*予算設計書!$J$5,0)</f>
        <v>0</v>
      </c>
      <c r="N28" s="157">
        <f t="shared" si="8"/>
        <v>0</v>
      </c>
      <c r="O28" s="158"/>
      <c r="P28" s="159"/>
      <c r="Q28" s="159"/>
      <c r="R28" s="177"/>
    </row>
    <row r="29" spans="1:18" ht="18" customHeight="1" x14ac:dyDescent="0.2">
      <c r="A29" s="111"/>
      <c r="B29" s="277"/>
      <c r="C29" s="321"/>
      <c r="D29" s="321"/>
      <c r="E29" s="321"/>
      <c r="F29" s="321"/>
      <c r="G29" s="123"/>
      <c r="H29" s="123"/>
      <c r="I29" s="125"/>
      <c r="J29" s="123"/>
      <c r="K29" s="125"/>
      <c r="L29" s="156">
        <f t="shared" si="7"/>
        <v>0</v>
      </c>
      <c r="M29" s="157">
        <f>+ROUNDDOWN(L29*予算設計書!$J$5,0)</f>
        <v>0</v>
      </c>
      <c r="N29" s="157">
        <f t="shared" si="8"/>
        <v>0</v>
      </c>
      <c r="O29" s="158"/>
      <c r="P29" s="159"/>
      <c r="Q29" s="159"/>
      <c r="R29" s="177"/>
    </row>
    <row r="30" spans="1:18" ht="18" customHeight="1" x14ac:dyDescent="0.2">
      <c r="A30" s="111"/>
      <c r="B30" s="277"/>
      <c r="C30" s="321"/>
      <c r="D30" s="322"/>
      <c r="E30" s="322"/>
      <c r="F30" s="322"/>
      <c r="G30" s="123"/>
      <c r="H30" s="123"/>
      <c r="I30" s="125"/>
      <c r="J30" s="123"/>
      <c r="K30" s="125"/>
      <c r="L30" s="156">
        <f t="shared" si="7"/>
        <v>0</v>
      </c>
      <c r="M30" s="157">
        <f>+ROUNDDOWN(L30*予算設計書!$J$5,0)</f>
        <v>0</v>
      </c>
      <c r="N30" s="157">
        <f t="shared" si="8"/>
        <v>0</v>
      </c>
      <c r="O30" s="158"/>
      <c r="P30" s="159"/>
      <c r="Q30" s="159"/>
      <c r="R30" s="177"/>
    </row>
    <row r="31" spans="1:18" ht="18" customHeight="1" x14ac:dyDescent="0.2">
      <c r="A31" s="111"/>
      <c r="B31" s="277"/>
      <c r="C31" s="321"/>
      <c r="D31" s="322"/>
      <c r="E31" s="322"/>
      <c r="F31" s="322"/>
      <c r="G31" s="123"/>
      <c r="H31" s="123"/>
      <c r="I31" s="125"/>
      <c r="J31" s="123"/>
      <c r="K31" s="125"/>
      <c r="L31" s="156">
        <f t="shared" si="7"/>
        <v>0</v>
      </c>
      <c r="M31" s="157">
        <f>+ROUNDDOWN(L31*予算設計書!$J$5,0)</f>
        <v>0</v>
      </c>
      <c r="N31" s="157">
        <f t="shared" si="8"/>
        <v>0</v>
      </c>
      <c r="O31" s="158"/>
      <c r="P31" s="159"/>
      <c r="Q31" s="159"/>
      <c r="R31" s="177"/>
    </row>
    <row r="32" spans="1:18" ht="18" customHeight="1" x14ac:dyDescent="0.2">
      <c r="A32" s="111"/>
      <c r="B32" s="278"/>
      <c r="C32" s="327"/>
      <c r="D32" s="328"/>
      <c r="E32" s="328"/>
      <c r="F32" s="328"/>
      <c r="G32" s="142"/>
      <c r="H32" s="142"/>
      <c r="I32" s="143"/>
      <c r="J32" s="142"/>
      <c r="K32" s="143"/>
      <c r="L32" s="168">
        <f t="shared" si="7"/>
        <v>0</v>
      </c>
      <c r="M32" s="169">
        <f>+ROUNDDOWN(L32*予算設計書!$J$5,0)</f>
        <v>0</v>
      </c>
      <c r="N32" s="169">
        <f t="shared" si="8"/>
        <v>0</v>
      </c>
      <c r="O32" s="189"/>
      <c r="P32" s="170"/>
      <c r="Q32" s="170"/>
      <c r="R32" s="198"/>
    </row>
  </sheetData>
  <mergeCells count="37">
    <mergeCell ref="C16:F16"/>
    <mergeCell ref="B17:F17"/>
    <mergeCell ref="G17:K17"/>
    <mergeCell ref="C32:F32"/>
    <mergeCell ref="C24:F24"/>
    <mergeCell ref="B25:F25"/>
    <mergeCell ref="G25:K25"/>
    <mergeCell ref="B26:B32"/>
    <mergeCell ref="C26:F26"/>
    <mergeCell ref="C27:F27"/>
    <mergeCell ref="C28:F28"/>
    <mergeCell ref="C29:F29"/>
    <mergeCell ref="C30:F30"/>
    <mergeCell ref="C31:F31"/>
    <mergeCell ref="B18:B24"/>
    <mergeCell ref="C18:F18"/>
    <mergeCell ref="C19:F19"/>
    <mergeCell ref="C20:F20"/>
    <mergeCell ref="C21:F21"/>
    <mergeCell ref="C22:F22"/>
    <mergeCell ref="C23:F23"/>
    <mergeCell ref="R7:R8"/>
    <mergeCell ref="B9:F9"/>
    <mergeCell ref="G9:K9"/>
    <mergeCell ref="B10:B16"/>
    <mergeCell ref="C10:F10"/>
    <mergeCell ref="C11:F11"/>
    <mergeCell ref="C12:F12"/>
    <mergeCell ref="C13:F13"/>
    <mergeCell ref="C14:F14"/>
    <mergeCell ref="C15:F15"/>
    <mergeCell ref="B7:F8"/>
    <mergeCell ref="G7:G8"/>
    <mergeCell ref="H7:H8"/>
    <mergeCell ref="J7:J8"/>
    <mergeCell ref="O7:Q7"/>
    <mergeCell ref="L7:N7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9"/>
  <sheetViews>
    <sheetView view="pageBreakPreview" zoomScaleNormal="75" zoomScaleSheetLayoutView="100" workbookViewId="0">
      <selection activeCell="G19" sqref="G19:I19"/>
    </sheetView>
  </sheetViews>
  <sheetFormatPr defaultColWidth="9" defaultRowHeight="18" customHeight="1" x14ac:dyDescent="0.2"/>
  <cols>
    <col min="1" max="1" width="3.6640625" style="1" customWidth="1"/>
    <col min="2" max="6" width="5.6640625" style="1" customWidth="1"/>
    <col min="7" max="7" width="14.109375" style="1" customWidth="1"/>
    <col min="8" max="8" width="6.6640625" style="1" customWidth="1"/>
    <col min="9" max="9" width="6.6640625" style="6" customWidth="1"/>
    <col min="10" max="15" width="14.109375" style="1" customWidth="1"/>
    <col min="16" max="16" width="35.6640625" style="1" customWidth="1"/>
    <col min="17" max="16384" width="9" style="1"/>
  </cols>
  <sheetData>
    <row r="1" spans="1:16" ht="18" customHeight="1" x14ac:dyDescent="0.2">
      <c r="B1" s="2"/>
      <c r="C1" s="2"/>
      <c r="D1" s="2" t="str">
        <f>予算設計書!$C$1</f>
        <v>プログラム名：</v>
      </c>
      <c r="E1" s="4">
        <f>予算設計書!$D$1</f>
        <v>0</v>
      </c>
      <c r="M1" s="2"/>
      <c r="N1" s="2"/>
      <c r="O1" s="2"/>
    </row>
    <row r="2" spans="1:16" ht="18" customHeight="1" x14ac:dyDescent="0.2">
      <c r="B2" s="2"/>
      <c r="C2" s="2"/>
      <c r="D2" s="2" t="str">
        <f>予算設計書!$C$2</f>
        <v>事業名：</v>
      </c>
      <c r="E2" s="4">
        <f>予算設計書!$D$2</f>
        <v>0</v>
      </c>
      <c r="J2" s="2"/>
      <c r="K2" s="2"/>
      <c r="L2" s="2"/>
      <c r="M2" s="2"/>
      <c r="N2" s="2"/>
      <c r="O2" s="2"/>
    </row>
    <row r="3" spans="1:16" ht="18" customHeight="1" x14ac:dyDescent="0.2">
      <c r="B3" s="2"/>
      <c r="C3" s="2"/>
      <c r="D3" s="2" t="str">
        <f>予算設計書!$C$3</f>
        <v>団体名：</v>
      </c>
      <c r="E3" s="4">
        <f>予算設計書!$D$3</f>
        <v>0</v>
      </c>
      <c r="M3" s="2"/>
      <c r="N3" s="2"/>
      <c r="O3" s="2"/>
    </row>
    <row r="5" spans="1:16" ht="18" customHeight="1" x14ac:dyDescent="0.2">
      <c r="B5" s="7" t="s">
        <v>25</v>
      </c>
    </row>
    <row r="6" spans="1:16" ht="18" customHeight="1" x14ac:dyDescent="0.2">
      <c r="B6" s="7"/>
      <c r="P6" s="2" t="s">
        <v>16</v>
      </c>
    </row>
    <row r="7" spans="1:16" ht="18" customHeight="1" x14ac:dyDescent="0.2">
      <c r="A7" s="108"/>
      <c r="B7" s="342" t="s">
        <v>56</v>
      </c>
      <c r="C7" s="343"/>
      <c r="D7" s="343"/>
      <c r="E7" s="343"/>
      <c r="F7" s="344"/>
      <c r="G7" s="287" t="s">
        <v>5</v>
      </c>
      <c r="H7" s="287" t="s">
        <v>6</v>
      </c>
      <c r="I7" s="109"/>
      <c r="J7" s="272" t="s">
        <v>18</v>
      </c>
      <c r="K7" s="260"/>
      <c r="L7" s="261"/>
      <c r="M7" s="272" t="s">
        <v>55</v>
      </c>
      <c r="N7" s="260"/>
      <c r="O7" s="261"/>
      <c r="P7" s="211" t="s">
        <v>26</v>
      </c>
    </row>
    <row r="8" spans="1:16" ht="18" customHeight="1" x14ac:dyDescent="0.2">
      <c r="A8" s="108"/>
      <c r="B8" s="345"/>
      <c r="C8" s="345"/>
      <c r="D8" s="345"/>
      <c r="E8" s="345"/>
      <c r="F8" s="346"/>
      <c r="G8" s="288"/>
      <c r="H8" s="289"/>
      <c r="I8" s="110" t="s">
        <v>9</v>
      </c>
      <c r="J8" s="24"/>
      <c r="K8" s="24" t="s">
        <v>85</v>
      </c>
      <c r="L8" s="24" t="s">
        <v>86</v>
      </c>
      <c r="M8" s="24"/>
      <c r="N8" s="24" t="s">
        <v>85</v>
      </c>
      <c r="O8" s="24" t="s">
        <v>86</v>
      </c>
      <c r="P8" s="211"/>
    </row>
    <row r="9" spans="1:16" s="200" customFormat="1" ht="36" customHeight="1" x14ac:dyDescent="0.2">
      <c r="A9" s="199"/>
      <c r="B9" s="332" t="s">
        <v>65</v>
      </c>
      <c r="C9" s="335"/>
      <c r="D9" s="335"/>
      <c r="E9" s="335"/>
      <c r="F9" s="335"/>
      <c r="G9" s="341"/>
      <c r="H9" s="341"/>
      <c r="I9" s="341"/>
      <c r="J9" s="191"/>
      <c r="K9" s="191"/>
      <c r="L9" s="191"/>
      <c r="M9" s="165">
        <f>SUBTOTAL(9,J10:J13)</f>
        <v>100000</v>
      </c>
      <c r="N9" s="190">
        <f>SUBTOTAL(9,K10:K13)</f>
        <v>95000</v>
      </c>
      <c r="O9" s="190">
        <f>SUBTOTAL(9,L10:L13)</f>
        <v>5000</v>
      </c>
      <c r="P9" s="148"/>
    </row>
    <row r="10" spans="1:16" ht="18" customHeight="1" x14ac:dyDescent="0.2">
      <c r="A10" s="111"/>
      <c r="B10" s="336"/>
      <c r="C10" s="316"/>
      <c r="D10" s="318"/>
      <c r="E10" s="318"/>
      <c r="F10" s="318"/>
      <c r="G10" s="123">
        <v>100000</v>
      </c>
      <c r="H10" s="124">
        <v>1</v>
      </c>
      <c r="I10" s="125"/>
      <c r="J10" s="156">
        <f>G10*H10</f>
        <v>100000</v>
      </c>
      <c r="K10" s="157">
        <f>+ROUNDDOWN(J10*予算設計書!$J$5,0)</f>
        <v>95000</v>
      </c>
      <c r="L10" s="157">
        <f>+J10-K10</f>
        <v>5000</v>
      </c>
      <c r="M10" s="163"/>
      <c r="N10" s="163"/>
      <c r="O10" s="163"/>
      <c r="P10" s="177"/>
    </row>
    <row r="11" spans="1:16" ht="18" customHeight="1" x14ac:dyDescent="0.2">
      <c r="A11" s="111"/>
      <c r="B11" s="336"/>
      <c r="C11" s="316"/>
      <c r="D11" s="317"/>
      <c r="E11" s="317"/>
      <c r="F11" s="317"/>
      <c r="G11" s="123"/>
      <c r="H11" s="124"/>
      <c r="I11" s="125"/>
      <c r="J11" s="156">
        <f>G11*H11</f>
        <v>0</v>
      </c>
      <c r="K11" s="157">
        <f>+ROUNDDOWN(J11*予算設計書!$J$5,0)</f>
        <v>0</v>
      </c>
      <c r="L11" s="157">
        <f t="shared" ref="L11:L13" si="0">+J11-K11</f>
        <v>0</v>
      </c>
      <c r="M11" s="158"/>
      <c r="N11" s="159"/>
      <c r="O11" s="159"/>
      <c r="P11" s="177"/>
    </row>
    <row r="12" spans="1:16" ht="18" customHeight="1" x14ac:dyDescent="0.2">
      <c r="A12" s="111"/>
      <c r="B12" s="336"/>
      <c r="C12" s="316"/>
      <c r="D12" s="317"/>
      <c r="E12" s="317"/>
      <c r="F12" s="317"/>
      <c r="G12" s="123"/>
      <c r="H12" s="124"/>
      <c r="I12" s="125"/>
      <c r="J12" s="156">
        <f>G12*H12</f>
        <v>0</v>
      </c>
      <c r="K12" s="157">
        <f>+ROUNDDOWN(J12*予算設計書!$J$5,0)</f>
        <v>0</v>
      </c>
      <c r="L12" s="157">
        <f t="shared" si="0"/>
        <v>0</v>
      </c>
      <c r="M12" s="158"/>
      <c r="N12" s="159"/>
      <c r="O12" s="159"/>
      <c r="P12" s="177"/>
    </row>
    <row r="13" spans="1:16" ht="18" customHeight="1" x14ac:dyDescent="0.2">
      <c r="A13" s="111"/>
      <c r="B13" s="337"/>
      <c r="C13" s="323"/>
      <c r="D13" s="324"/>
      <c r="E13" s="324"/>
      <c r="F13" s="324"/>
      <c r="G13" s="142"/>
      <c r="H13" s="192"/>
      <c r="I13" s="143"/>
      <c r="J13" s="168">
        <f>G13*H13</f>
        <v>0</v>
      </c>
      <c r="K13" s="169">
        <f>+ROUNDDOWN(J13*予算設計書!$J$5,0)</f>
        <v>0</v>
      </c>
      <c r="L13" s="169">
        <f t="shared" si="0"/>
        <v>0</v>
      </c>
      <c r="M13" s="170"/>
      <c r="N13" s="170"/>
      <c r="O13" s="170"/>
      <c r="P13" s="198"/>
    </row>
    <row r="14" spans="1:16" ht="36" customHeight="1" x14ac:dyDescent="0.2">
      <c r="A14" s="111"/>
      <c r="B14" s="332" t="s">
        <v>42</v>
      </c>
      <c r="C14" s="335"/>
      <c r="D14" s="335"/>
      <c r="E14" s="335"/>
      <c r="F14" s="335"/>
      <c r="G14" s="201"/>
      <c r="H14" s="201"/>
      <c r="I14" s="202"/>
      <c r="J14" s="180"/>
      <c r="K14" s="180"/>
      <c r="L14" s="180"/>
      <c r="M14" s="165">
        <f>SUBTOTAL(9,J15:J18)</f>
        <v>0</v>
      </c>
      <c r="N14" s="165">
        <f t="shared" ref="N14" si="1">SUBTOTAL(9,K15:K18)</f>
        <v>0</v>
      </c>
      <c r="O14" s="165">
        <f>SUBTOTAL(9,L15:L18)</f>
        <v>0</v>
      </c>
      <c r="P14" s="203"/>
    </row>
    <row r="15" spans="1:16" ht="18" customHeight="1" x14ac:dyDescent="0.2">
      <c r="A15" s="111"/>
      <c r="B15" s="336"/>
      <c r="C15" s="316"/>
      <c r="D15" s="318"/>
      <c r="E15" s="318"/>
      <c r="F15" s="318"/>
      <c r="G15" s="182"/>
      <c r="H15" s="124"/>
      <c r="I15" s="125"/>
      <c r="J15" s="156">
        <f>G15*H15</f>
        <v>0</v>
      </c>
      <c r="K15" s="157">
        <f>+ROUNDDOWN(J15*予算設計書!$J$5,0)</f>
        <v>0</v>
      </c>
      <c r="L15" s="157">
        <f t="shared" ref="L15:L18" si="2">+J15-K15</f>
        <v>0</v>
      </c>
      <c r="M15" s="163"/>
      <c r="N15" s="163"/>
      <c r="O15" s="163"/>
      <c r="P15" s="177"/>
    </row>
    <row r="16" spans="1:16" ht="18" customHeight="1" x14ac:dyDescent="0.2">
      <c r="A16" s="111"/>
      <c r="B16" s="336"/>
      <c r="C16" s="316"/>
      <c r="D16" s="317"/>
      <c r="E16" s="317"/>
      <c r="F16" s="317"/>
      <c r="G16" s="123"/>
      <c r="H16" s="124"/>
      <c r="I16" s="125"/>
      <c r="J16" s="156">
        <f>G16*H16</f>
        <v>0</v>
      </c>
      <c r="K16" s="157">
        <f>+ROUNDDOWN(J16*予算設計書!$J$5,0)</f>
        <v>0</v>
      </c>
      <c r="L16" s="157">
        <f t="shared" si="2"/>
        <v>0</v>
      </c>
      <c r="M16" s="158"/>
      <c r="N16" s="159"/>
      <c r="O16" s="159"/>
      <c r="P16" s="177"/>
    </row>
    <row r="17" spans="1:16" ht="18" customHeight="1" x14ac:dyDescent="0.2">
      <c r="A17" s="111"/>
      <c r="B17" s="336"/>
      <c r="C17" s="316"/>
      <c r="D17" s="317"/>
      <c r="E17" s="317"/>
      <c r="F17" s="317"/>
      <c r="G17" s="123"/>
      <c r="H17" s="124"/>
      <c r="I17" s="125"/>
      <c r="J17" s="156">
        <f>G17*H17</f>
        <v>0</v>
      </c>
      <c r="K17" s="157">
        <f>+ROUNDDOWN(J17*予算設計書!$J$5,0)</f>
        <v>0</v>
      </c>
      <c r="L17" s="157">
        <f t="shared" si="2"/>
        <v>0</v>
      </c>
      <c r="M17" s="158"/>
      <c r="N17" s="159"/>
      <c r="O17" s="159"/>
      <c r="P17" s="177"/>
    </row>
    <row r="18" spans="1:16" ht="18" customHeight="1" x14ac:dyDescent="0.2">
      <c r="A18" s="111"/>
      <c r="B18" s="337"/>
      <c r="C18" s="323"/>
      <c r="D18" s="324"/>
      <c r="E18" s="324"/>
      <c r="F18" s="324"/>
      <c r="G18" s="142"/>
      <c r="H18" s="192"/>
      <c r="I18" s="143"/>
      <c r="J18" s="168">
        <f>G18*H18</f>
        <v>0</v>
      </c>
      <c r="K18" s="169">
        <f>+ROUNDDOWN(J18*予算設計書!$J$5,0)</f>
        <v>0</v>
      </c>
      <c r="L18" s="169">
        <f t="shared" si="2"/>
        <v>0</v>
      </c>
      <c r="M18" s="170"/>
      <c r="N18" s="170"/>
      <c r="O18" s="170"/>
      <c r="P18" s="198"/>
    </row>
    <row r="19" spans="1:16" s="200" customFormat="1" ht="36" customHeight="1" x14ac:dyDescent="0.2">
      <c r="A19" s="199"/>
      <c r="B19" s="332" t="s">
        <v>66</v>
      </c>
      <c r="C19" s="333"/>
      <c r="D19" s="333"/>
      <c r="E19" s="333"/>
      <c r="F19" s="333"/>
      <c r="G19" s="334"/>
      <c r="H19" s="334"/>
      <c r="I19" s="334"/>
      <c r="J19" s="191"/>
      <c r="K19" s="191"/>
      <c r="L19" s="191"/>
      <c r="M19" s="165">
        <f>SUBTOTAL(9,J20:J23)</f>
        <v>0</v>
      </c>
      <c r="N19" s="204">
        <f t="shared" ref="N19:O19" si="3">SUBTOTAL(9,K20:K23)</f>
        <v>0</v>
      </c>
      <c r="O19" s="204">
        <f t="shared" si="3"/>
        <v>0</v>
      </c>
      <c r="P19" s="205"/>
    </row>
    <row r="20" spans="1:16" ht="18" customHeight="1" x14ac:dyDescent="0.2">
      <c r="A20" s="111"/>
      <c r="B20" s="336"/>
      <c r="C20" s="338"/>
      <c r="D20" s="339"/>
      <c r="E20" s="339"/>
      <c r="F20" s="340"/>
      <c r="G20" s="123"/>
      <c r="H20" s="124"/>
      <c r="I20" s="125"/>
      <c r="J20" s="156">
        <f>G20*H20</f>
        <v>0</v>
      </c>
      <c r="K20" s="157">
        <f>+ROUNDDOWN(J20*予算設計書!$J$5,0)</f>
        <v>0</v>
      </c>
      <c r="L20" s="157">
        <f t="shared" ref="L20:L23" si="4">+J20-K20</f>
        <v>0</v>
      </c>
      <c r="M20" s="163"/>
      <c r="N20" s="163"/>
      <c r="O20" s="163"/>
      <c r="P20" s="177"/>
    </row>
    <row r="21" spans="1:16" ht="18" customHeight="1" x14ac:dyDescent="0.2">
      <c r="A21" s="111"/>
      <c r="B21" s="336"/>
      <c r="C21" s="316"/>
      <c r="D21" s="317"/>
      <c r="E21" s="317"/>
      <c r="F21" s="317"/>
      <c r="G21" s="123"/>
      <c r="H21" s="124"/>
      <c r="I21" s="125"/>
      <c r="J21" s="156">
        <f>G21*H21</f>
        <v>0</v>
      </c>
      <c r="K21" s="157">
        <f>+ROUNDDOWN(J21*予算設計書!$J$5,0)</f>
        <v>0</v>
      </c>
      <c r="L21" s="157">
        <f t="shared" si="4"/>
        <v>0</v>
      </c>
      <c r="M21" s="158"/>
      <c r="N21" s="159"/>
      <c r="O21" s="159"/>
      <c r="P21" s="177"/>
    </row>
    <row r="22" spans="1:16" ht="18" customHeight="1" x14ac:dyDescent="0.2">
      <c r="A22" s="111"/>
      <c r="B22" s="336"/>
      <c r="C22" s="316"/>
      <c r="D22" s="317"/>
      <c r="E22" s="317"/>
      <c r="F22" s="317"/>
      <c r="G22" s="123"/>
      <c r="H22" s="124"/>
      <c r="I22" s="125"/>
      <c r="J22" s="156">
        <f>G22*H22</f>
        <v>0</v>
      </c>
      <c r="K22" s="157">
        <f>+ROUNDDOWN(J22*予算設計書!$J$5,0)</f>
        <v>0</v>
      </c>
      <c r="L22" s="157">
        <f t="shared" si="4"/>
        <v>0</v>
      </c>
      <c r="M22" s="158"/>
      <c r="N22" s="159"/>
      <c r="O22" s="159"/>
      <c r="P22" s="177"/>
    </row>
    <row r="23" spans="1:16" ht="18" customHeight="1" x14ac:dyDescent="0.2">
      <c r="A23" s="111"/>
      <c r="B23" s="337"/>
      <c r="C23" s="323"/>
      <c r="D23" s="324"/>
      <c r="E23" s="324"/>
      <c r="F23" s="324"/>
      <c r="G23" s="142"/>
      <c r="H23" s="192"/>
      <c r="I23" s="143"/>
      <c r="J23" s="168">
        <f>G23*H23</f>
        <v>0</v>
      </c>
      <c r="K23" s="169">
        <f>+ROUNDDOWN(J23*予算設計書!$J$5,0)</f>
        <v>0</v>
      </c>
      <c r="L23" s="169">
        <f t="shared" si="4"/>
        <v>0</v>
      </c>
      <c r="M23" s="170"/>
      <c r="N23" s="170"/>
      <c r="O23" s="170"/>
      <c r="P23" s="198"/>
    </row>
    <row r="24" spans="1:16" s="200" customFormat="1" ht="36" customHeight="1" x14ac:dyDescent="0.2">
      <c r="A24" s="199"/>
      <c r="B24" s="332" t="s">
        <v>54</v>
      </c>
      <c r="C24" s="335"/>
      <c r="D24" s="335"/>
      <c r="E24" s="335"/>
      <c r="F24" s="335"/>
      <c r="G24" s="334"/>
      <c r="H24" s="334"/>
      <c r="I24" s="334"/>
      <c r="J24" s="191"/>
      <c r="K24" s="191"/>
      <c r="L24" s="191"/>
      <c r="M24" s="165">
        <f>SUBTOTAL(9,J25:J28)</f>
        <v>0</v>
      </c>
      <c r="N24" s="204">
        <f t="shared" ref="N24:O24" si="5">SUBTOTAL(9,K25:K28)</f>
        <v>0</v>
      </c>
      <c r="O24" s="204">
        <f t="shared" si="5"/>
        <v>0</v>
      </c>
      <c r="P24" s="205"/>
    </row>
    <row r="25" spans="1:16" ht="18" customHeight="1" x14ac:dyDescent="0.2">
      <c r="A25" s="111"/>
      <c r="B25" s="336"/>
      <c r="C25" s="316"/>
      <c r="D25" s="318"/>
      <c r="E25" s="318"/>
      <c r="F25" s="318"/>
      <c r="G25" s="123"/>
      <c r="H25" s="124"/>
      <c r="I25" s="125"/>
      <c r="J25" s="156">
        <f>G25*H25</f>
        <v>0</v>
      </c>
      <c r="K25" s="157">
        <f>+ROUNDDOWN(J25*予算設計書!$J$5,0)</f>
        <v>0</v>
      </c>
      <c r="L25" s="157">
        <f t="shared" ref="L25:L28" si="6">+J25-K25</f>
        <v>0</v>
      </c>
      <c r="M25" s="163"/>
      <c r="N25" s="163"/>
      <c r="O25" s="163"/>
      <c r="P25" s="177"/>
    </row>
    <row r="26" spans="1:16" ht="18" customHeight="1" x14ac:dyDescent="0.2">
      <c r="A26" s="111"/>
      <c r="B26" s="336"/>
      <c r="C26" s="316"/>
      <c r="D26" s="317"/>
      <c r="E26" s="317"/>
      <c r="F26" s="317"/>
      <c r="G26" s="123"/>
      <c r="H26" s="124"/>
      <c r="I26" s="125"/>
      <c r="J26" s="156">
        <f>G26*H26</f>
        <v>0</v>
      </c>
      <c r="K26" s="157">
        <f>+ROUNDDOWN(J26*予算設計書!$J$5,0)</f>
        <v>0</v>
      </c>
      <c r="L26" s="157">
        <f t="shared" si="6"/>
        <v>0</v>
      </c>
      <c r="M26" s="158"/>
      <c r="N26" s="159"/>
      <c r="O26" s="159"/>
      <c r="P26" s="177"/>
    </row>
    <row r="27" spans="1:16" ht="18" customHeight="1" x14ac:dyDescent="0.2">
      <c r="A27" s="111"/>
      <c r="B27" s="336"/>
      <c r="C27" s="316"/>
      <c r="D27" s="317"/>
      <c r="E27" s="317"/>
      <c r="F27" s="317"/>
      <c r="G27" s="123"/>
      <c r="H27" s="124"/>
      <c r="I27" s="125"/>
      <c r="J27" s="156">
        <f>G27*H27</f>
        <v>0</v>
      </c>
      <c r="K27" s="157">
        <f>+ROUNDDOWN(J27*予算設計書!$J$5,0)</f>
        <v>0</v>
      </c>
      <c r="L27" s="157">
        <f t="shared" si="6"/>
        <v>0</v>
      </c>
      <c r="M27" s="158"/>
      <c r="N27" s="159"/>
      <c r="O27" s="159"/>
      <c r="P27" s="177"/>
    </row>
    <row r="28" spans="1:16" ht="18" customHeight="1" x14ac:dyDescent="0.2">
      <c r="A28" s="111"/>
      <c r="B28" s="337"/>
      <c r="C28" s="323"/>
      <c r="D28" s="324"/>
      <c r="E28" s="324"/>
      <c r="F28" s="324"/>
      <c r="G28" s="142"/>
      <c r="H28" s="192"/>
      <c r="I28" s="143"/>
      <c r="J28" s="168">
        <f>G28*H28</f>
        <v>0</v>
      </c>
      <c r="K28" s="169">
        <f>+ROUNDDOWN(J28*予算設計書!$J$5,0)</f>
        <v>0</v>
      </c>
      <c r="L28" s="169">
        <f t="shared" si="6"/>
        <v>0</v>
      </c>
      <c r="M28" s="170"/>
      <c r="N28" s="170"/>
      <c r="O28" s="170"/>
      <c r="P28" s="198"/>
    </row>
    <row r="29" spans="1:16" ht="18" customHeight="1" x14ac:dyDescent="0.2">
      <c r="E29" s="206"/>
      <c r="G29" s="2"/>
      <c r="H29" s="2"/>
    </row>
  </sheetData>
  <mergeCells count="33">
    <mergeCell ref="P7:P8"/>
    <mergeCell ref="B9:F9"/>
    <mergeCell ref="G9:I9"/>
    <mergeCell ref="B10:B13"/>
    <mergeCell ref="C10:F10"/>
    <mergeCell ref="C11:F11"/>
    <mergeCell ref="C12:F12"/>
    <mergeCell ref="G7:G8"/>
    <mergeCell ref="H7:H8"/>
    <mergeCell ref="C13:F13"/>
    <mergeCell ref="J7:L7"/>
    <mergeCell ref="M7:O7"/>
    <mergeCell ref="B7:F8"/>
    <mergeCell ref="B24:F24"/>
    <mergeCell ref="G24:I24"/>
    <mergeCell ref="B25:B28"/>
    <mergeCell ref="C25:F25"/>
    <mergeCell ref="C26:F26"/>
    <mergeCell ref="C27:F27"/>
    <mergeCell ref="C28:F28"/>
    <mergeCell ref="B20:B23"/>
    <mergeCell ref="C20:F20"/>
    <mergeCell ref="C21:F21"/>
    <mergeCell ref="C22:F22"/>
    <mergeCell ref="C23:F23"/>
    <mergeCell ref="B19:F19"/>
    <mergeCell ref="G19:I19"/>
    <mergeCell ref="B14:F14"/>
    <mergeCell ref="B15:B18"/>
    <mergeCell ref="C15:F15"/>
    <mergeCell ref="C16:F16"/>
    <mergeCell ref="C17:F17"/>
    <mergeCell ref="C18:F18"/>
  </mergeCells>
  <phoneticPr fontId="2"/>
  <pageMargins left="0.66" right="0.26" top="0.98399999999999999" bottom="0.98399999999999999" header="0.51200000000000001" footer="0.51200000000000001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予算設計書</vt:lpstr>
      <vt:lpstr>コンポーネント別明細 </vt:lpstr>
      <vt:lpstr>(2)渡航費（明細）</vt:lpstr>
      <vt:lpstr>(3)現地事業管理・運営費（明細）</vt:lpstr>
      <vt:lpstr>本部事業管理費（明細） </vt:lpstr>
      <vt:lpstr>スタッフ人件費明細</vt:lpstr>
      <vt:lpstr>固定資産明細 </vt:lpstr>
      <vt:lpstr>'本部事業管理費（明細） '!Print_Area</vt:lpstr>
      <vt:lpstr>予算設計書!Print_Area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yasuyo.nakao</cp:lastModifiedBy>
  <cp:lastPrinted>2021-03-29T09:19:08Z</cp:lastPrinted>
  <dcterms:created xsi:type="dcterms:W3CDTF">2009-06-16T23:44:00Z</dcterms:created>
  <dcterms:modified xsi:type="dcterms:W3CDTF">2022-06-01T06:22:27Z</dcterms:modified>
</cp:coreProperties>
</file>