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pf-file\JPF\事業\07.助成ガイドライン\00.最新書式一式【川戸作業中】\"/>
    </mc:Choice>
  </mc:AlternateContent>
  <bookViews>
    <workbookView xWindow="0" yWindow="0" windowWidth="16470" windowHeight="11955" tabRatio="896"/>
  </bookViews>
  <sheets>
    <sheet name="収支報告書" sheetId="16" r:id="rId1"/>
    <sheet name="予算執行状況" sheetId="22" r:id="rId2"/>
    <sheet name="証憑一覧表　表紙" sheetId="1" r:id="rId3"/>
    <sheet name="1(1)直接事業費" sheetId="44" r:id="rId4"/>
    <sheet name="1(2)国内交通費、航空旅費" sheetId="25" r:id="rId5"/>
    <sheet name="1(2)日当他" sheetId="28" r:id="rId6"/>
    <sheet name="1(2)査証他" sheetId="31" r:id="rId7"/>
    <sheet name="1(3)拠点立ち上げ" sheetId="26" r:id="rId8"/>
    <sheet name="1(3)事務所賃貸料他" sheetId="32" r:id="rId9"/>
    <sheet name="1(3)現地交通" sheetId="34" r:id="rId10"/>
    <sheet name="1(3)現地事務所運営用備品・事務用品費" sheetId="57" r:id="rId11"/>
    <sheet name="1(3)国際スタッフ、現地スタッフ" sheetId="38" r:id="rId12"/>
    <sheet name="2(1)本部スタッフ" sheetId="41" r:id="rId13"/>
    <sheet name="2(1)本部管理" sheetId="42" r:id="rId14"/>
    <sheet name="GT_Custom" sheetId="23" state="hidden" r:id="rId15"/>
    <sheet name="3 一般管理費サマリー表" sheetId="56" r:id="rId16"/>
    <sheet name="3 一般管理費" sheetId="55" r:id="rId17"/>
    <sheet name="4外部調査費" sheetId="40" r:id="rId18"/>
    <sheet name="自己資金 " sheetId="58" r:id="rId19"/>
  </sheets>
  <definedNames>
    <definedName name="_xlnm.Print_Area" localSheetId="3">'1(1)直接事業費'!$A$1:$I$103</definedName>
    <definedName name="_xlnm.Print_Area" localSheetId="4">'1(2)国内交通費、航空旅費'!$A$1:$K$56</definedName>
    <definedName name="_xlnm.Print_Area" localSheetId="6">'1(2)査証他'!$A$1:$I$52</definedName>
    <definedName name="_xlnm.Print_Area" localSheetId="5">'1(2)日当他'!$A$1:$J$78</definedName>
    <definedName name="_xlnm.Print_Area" localSheetId="7">'1(3)拠点立ち上げ'!$A$1:$I$30</definedName>
    <definedName name="_xlnm.Print_Area" localSheetId="9">'1(3)現地交通'!$A$1:$K$34</definedName>
    <definedName name="_xlnm.Print_Area" localSheetId="10">'1(3)現地事務所運営用備品・事務用品費'!$A$1:$I$28</definedName>
    <definedName name="_xlnm.Print_Area" localSheetId="11">'1(3)国際スタッフ、現地スタッフ'!$A$1:$J$78</definedName>
    <definedName name="_xlnm.Print_Area" localSheetId="8">'1(3)事務所賃貸料他'!$A$1:$J$77</definedName>
    <definedName name="_xlnm.Print_Area" localSheetId="12">'2(1)本部スタッフ'!$A$1:$J$31</definedName>
    <definedName name="_xlnm.Print_Area" localSheetId="13">'2(1)本部管理'!$A$1:$I$29</definedName>
    <definedName name="_xlnm.Print_Area" localSheetId="16">'3 一般管理費'!$A$1:$I$55</definedName>
    <definedName name="_xlnm.Print_Area" localSheetId="15">'3 一般管理費サマリー表'!$A$1:$C$34</definedName>
    <definedName name="_xlnm.Print_Area" localSheetId="17">'4外部調査費'!$A$1:$I$11</definedName>
    <definedName name="_xlnm.Print_Area" localSheetId="0">収支報告書!$A$1:$AB$58</definedName>
    <definedName name="_xlnm.Print_Area" localSheetId="2">'証憑一覧表　表紙'!$B$3:$C$19</definedName>
    <definedName name="_xlnm.Print_Area" localSheetId="1">予算執行状況!$A$1:$C$20</definedName>
  </definedNames>
  <calcPr calcId="162913"/>
</workbook>
</file>

<file path=xl/calcChain.xml><?xml version="1.0" encoding="utf-8"?>
<calcChain xmlns="http://schemas.openxmlformats.org/spreadsheetml/2006/main">
  <c r="N50" i="16" l="1"/>
  <c r="J3" i="58"/>
  <c r="J2" i="58"/>
  <c r="J1" i="58"/>
  <c r="B10" i="22"/>
  <c r="B9" i="22"/>
  <c r="N53" i="16"/>
  <c r="I54" i="55"/>
  <c r="C30" i="56"/>
  <c r="C9" i="56"/>
  <c r="C8" i="56"/>
  <c r="I14" i="55"/>
  <c r="I28" i="42"/>
  <c r="I27" i="42"/>
  <c r="J52" i="38"/>
  <c r="L43" i="16"/>
  <c r="J27" i="38"/>
  <c r="L42" i="16"/>
  <c r="R42" i="16"/>
  <c r="U57" i="16"/>
  <c r="Z18" i="16"/>
  <c r="J48" i="16"/>
  <c r="J47" i="16"/>
  <c r="H48" i="16"/>
  <c r="H47" i="16"/>
  <c r="H25" i="16"/>
  <c r="H17" i="16"/>
  <c r="J35" i="16"/>
  <c r="H35" i="16"/>
  <c r="J25" i="16"/>
  <c r="J18" i="16"/>
  <c r="H18" i="16"/>
  <c r="F48" i="16"/>
  <c r="F47" i="16"/>
  <c r="F35" i="16"/>
  <c r="F25" i="16"/>
  <c r="F18" i="16"/>
  <c r="J17" i="58"/>
  <c r="J28" i="58"/>
  <c r="Z48" i="16"/>
  <c r="Z47" i="16"/>
  <c r="Z35" i="16"/>
  <c r="I27" i="57"/>
  <c r="L41" i="16"/>
  <c r="H52" i="40"/>
  <c r="I26" i="42"/>
  <c r="L50" i="16"/>
  <c r="J77" i="32"/>
  <c r="L39" i="16"/>
  <c r="N39" i="16"/>
  <c r="T39" i="16"/>
  <c r="L36" i="16"/>
  <c r="R36" i="16"/>
  <c r="L31" i="16"/>
  <c r="R31" i="16"/>
  <c r="AB31" i="16"/>
  <c r="Z25" i="16"/>
  <c r="Z17" i="16"/>
  <c r="Z55" i="16"/>
  <c r="Z57" i="16"/>
  <c r="I53" i="55"/>
  <c r="I44" i="55"/>
  <c r="I23" i="55"/>
  <c r="A3" i="22"/>
  <c r="A2" i="22"/>
  <c r="A1" i="22"/>
  <c r="I10" i="40"/>
  <c r="L53" i="16"/>
  <c r="J76" i="38"/>
  <c r="I50" i="31"/>
  <c r="L32" i="16"/>
  <c r="AB32" i="16"/>
  <c r="I26" i="31"/>
  <c r="J78" i="28"/>
  <c r="L30" i="16"/>
  <c r="J53" i="28"/>
  <c r="J27" i="32"/>
  <c r="L37" i="16"/>
  <c r="K55" i="25"/>
  <c r="L27" i="16"/>
  <c r="K30" i="25"/>
  <c r="L26" i="16"/>
  <c r="I101" i="44"/>
  <c r="L22" i="16"/>
  <c r="R22" i="16"/>
  <c r="I77" i="44"/>
  <c r="L21" i="16"/>
  <c r="I53" i="44"/>
  <c r="L20" i="16"/>
  <c r="I29" i="44"/>
  <c r="L19" i="16"/>
  <c r="J30" i="41"/>
  <c r="L49" i="16"/>
  <c r="X49" i="16"/>
  <c r="B17" i="22"/>
  <c r="I29" i="26"/>
  <c r="C18" i="1"/>
  <c r="I3" i="55"/>
  <c r="C14" i="1"/>
  <c r="I2" i="55"/>
  <c r="C10" i="1"/>
  <c r="A1" i="56"/>
  <c r="J1" i="41"/>
  <c r="K1" i="25"/>
  <c r="I1" i="44"/>
  <c r="I2" i="44"/>
  <c r="I2" i="40"/>
  <c r="J2" i="41"/>
  <c r="A2" i="56"/>
  <c r="I2" i="26"/>
  <c r="X31" i="16"/>
  <c r="I3" i="44"/>
  <c r="I1" i="26"/>
  <c r="J3" i="41"/>
  <c r="K3" i="25"/>
  <c r="K2" i="25"/>
  <c r="I3" i="26"/>
  <c r="A3" i="56"/>
  <c r="I3" i="40"/>
  <c r="I1" i="40"/>
  <c r="I1" i="55"/>
  <c r="AB43" i="16"/>
  <c r="R43" i="16"/>
  <c r="N43" i="16"/>
  <c r="P43" i="16"/>
  <c r="V43" i="16"/>
  <c r="X43" i="16"/>
  <c r="B15" i="22"/>
  <c r="X42" i="16"/>
  <c r="B14" i="22"/>
  <c r="J52" i="32"/>
  <c r="L38" i="16"/>
  <c r="K33" i="34"/>
  <c r="L40" i="16"/>
  <c r="J27" i="28"/>
  <c r="L28" i="16"/>
  <c r="L29" i="16"/>
  <c r="I51" i="31"/>
  <c r="L44" i="16"/>
  <c r="J77" i="38"/>
  <c r="X53" i="16"/>
  <c r="B19" i="22"/>
  <c r="AB53" i="16"/>
  <c r="R53" i="16"/>
  <c r="T53" i="16"/>
  <c r="R50" i="16"/>
  <c r="X50" i="16"/>
  <c r="AB50" i="16"/>
  <c r="T50" i="16"/>
  <c r="L48" i="16"/>
  <c r="R49" i="16"/>
  <c r="R48" i="16"/>
  <c r="R47" i="16"/>
  <c r="AB49" i="16"/>
  <c r="N49" i="16"/>
  <c r="T49" i="16"/>
  <c r="R44" i="16"/>
  <c r="AB44" i="16"/>
  <c r="N44" i="16"/>
  <c r="X44" i="16"/>
  <c r="T43" i="16"/>
  <c r="N42" i="16"/>
  <c r="AB42" i="16"/>
  <c r="N41" i="16"/>
  <c r="T41" i="16"/>
  <c r="AB41" i="16"/>
  <c r="X41" i="16"/>
  <c r="B13" i="22"/>
  <c r="R41" i="16"/>
  <c r="R40" i="16"/>
  <c r="AB40" i="16"/>
  <c r="X40" i="16"/>
  <c r="N40" i="16"/>
  <c r="T40" i="16"/>
  <c r="R39" i="16"/>
  <c r="P39" i="16"/>
  <c r="V39" i="16"/>
  <c r="AB39" i="16"/>
  <c r="X39" i="16"/>
  <c r="AB37" i="16"/>
  <c r="N37" i="16"/>
  <c r="P37" i="16"/>
  <c r="V37" i="16"/>
  <c r="R37" i="16"/>
  <c r="X37" i="16"/>
  <c r="AB38" i="16"/>
  <c r="N38" i="16"/>
  <c r="T38" i="16"/>
  <c r="R38" i="16"/>
  <c r="X38" i="16"/>
  <c r="L35" i="16"/>
  <c r="X35" i="16"/>
  <c r="B12" i="22"/>
  <c r="X36" i="16"/>
  <c r="N36" i="16"/>
  <c r="AB36" i="16"/>
  <c r="X32" i="16"/>
  <c r="N32" i="16"/>
  <c r="R32" i="16"/>
  <c r="N31" i="16"/>
  <c r="N27" i="16"/>
  <c r="R27" i="16"/>
  <c r="AB26" i="16"/>
  <c r="N26" i="16"/>
  <c r="T26" i="16"/>
  <c r="R26" i="16"/>
  <c r="X26" i="16"/>
  <c r="AB22" i="16"/>
  <c r="N22" i="16"/>
  <c r="T22" i="16"/>
  <c r="X22" i="16"/>
  <c r="R21" i="16"/>
  <c r="N21" i="16"/>
  <c r="T21" i="16"/>
  <c r="AB21" i="16"/>
  <c r="X21" i="16"/>
  <c r="N20" i="16"/>
  <c r="P20" i="16"/>
  <c r="V20" i="16"/>
  <c r="X20" i="16"/>
  <c r="AB20" i="16"/>
  <c r="R20" i="16"/>
  <c r="J17" i="16"/>
  <c r="J55" i="16"/>
  <c r="J57" i="16"/>
  <c r="T20" i="16"/>
  <c r="T37" i="16"/>
  <c r="H55" i="16"/>
  <c r="H57" i="16"/>
  <c r="F17" i="16"/>
  <c r="N30" i="16"/>
  <c r="T30" i="16"/>
  <c r="X30" i="16"/>
  <c r="R30" i="16"/>
  <c r="AB30" i="16"/>
  <c r="X29" i="16"/>
  <c r="AB29" i="16"/>
  <c r="N29" i="16"/>
  <c r="T29" i="16"/>
  <c r="R29" i="16"/>
  <c r="N28" i="16"/>
  <c r="T28" i="16"/>
  <c r="R28" i="16"/>
  <c r="AB28" i="16"/>
  <c r="X28" i="16"/>
  <c r="T27" i="16"/>
  <c r="P27" i="16"/>
  <c r="AB27" i="16"/>
  <c r="L25" i="16"/>
  <c r="X27" i="16"/>
  <c r="P41" i="16"/>
  <c r="V41" i="16"/>
  <c r="P44" i="16"/>
  <c r="V44" i="16"/>
  <c r="T44" i="16"/>
  <c r="P26" i="16"/>
  <c r="V26" i="16"/>
  <c r="R35" i="16"/>
  <c r="P53" i="16"/>
  <c r="V53" i="16"/>
  <c r="T48" i="16"/>
  <c r="T47" i="16"/>
  <c r="P50" i="16"/>
  <c r="V50" i="16"/>
  <c r="V48" i="16"/>
  <c r="V47" i="16"/>
  <c r="X48" i="16"/>
  <c r="B16" i="22"/>
  <c r="L47" i="16"/>
  <c r="AB48" i="16"/>
  <c r="N48" i="16"/>
  <c r="N47" i="16"/>
  <c r="P49" i="16"/>
  <c r="V49" i="16"/>
  <c r="P42" i="16"/>
  <c r="V42" i="16"/>
  <c r="T42" i="16"/>
  <c r="P40" i="16"/>
  <c r="V40" i="16"/>
  <c r="AB35" i="16"/>
  <c r="P38" i="16"/>
  <c r="V38" i="16"/>
  <c r="P36" i="16"/>
  <c r="T36" i="16"/>
  <c r="T35" i="16"/>
  <c r="N35" i="16"/>
  <c r="T32" i="16"/>
  <c r="P32" i="16"/>
  <c r="V32" i="16"/>
  <c r="T31" i="16"/>
  <c r="T25" i="16"/>
  <c r="P31" i="16"/>
  <c r="V31" i="16"/>
  <c r="P22" i="16"/>
  <c r="V22" i="16"/>
  <c r="P21" i="16"/>
  <c r="V21" i="16"/>
  <c r="P48" i="16"/>
  <c r="P47" i="16"/>
  <c r="R25" i="16"/>
  <c r="P30" i="16"/>
  <c r="V30" i="16"/>
  <c r="P29" i="16"/>
  <c r="V29" i="16"/>
  <c r="N25" i="16"/>
  <c r="P28" i="16"/>
  <c r="V28" i="16"/>
  <c r="V27" i="16"/>
  <c r="X25" i="16"/>
  <c r="B11" i="22"/>
  <c r="AB25" i="16"/>
  <c r="AB47" i="16"/>
  <c r="X47" i="16"/>
  <c r="V36" i="16"/>
  <c r="V35" i="16"/>
  <c r="P35" i="16"/>
  <c r="F55" i="16"/>
  <c r="P25" i="16"/>
  <c r="V25" i="16"/>
  <c r="L15" i="16"/>
  <c r="F57" i="16"/>
  <c r="X15" i="16"/>
  <c r="AB15" i="16"/>
  <c r="R15" i="16"/>
  <c r="N15" i="16"/>
  <c r="P15" i="16"/>
  <c r="T15" i="16"/>
  <c r="V15" i="16"/>
  <c r="I102" i="44"/>
  <c r="J78" i="38"/>
  <c r="I27" i="55"/>
  <c r="I32" i="55"/>
  <c r="AB19" i="16"/>
  <c r="N19" i="16"/>
  <c r="X19" i="16"/>
  <c r="B8" i="22"/>
  <c r="R19" i="16"/>
  <c r="R18" i="16"/>
  <c r="R17" i="16"/>
  <c r="L18" i="16"/>
  <c r="C28" i="56"/>
  <c r="C34" i="56"/>
  <c r="L52" i="16"/>
  <c r="I33" i="55"/>
  <c r="I55" i="55"/>
  <c r="N52" i="16"/>
  <c r="T52" i="16"/>
  <c r="AB52" i="16"/>
  <c r="X52" i="16"/>
  <c r="B18" i="22"/>
  <c r="R52" i="16"/>
  <c r="R55" i="16"/>
  <c r="R57" i="16"/>
  <c r="X57" i="16"/>
  <c r="P52" i="16"/>
  <c r="V52" i="16"/>
  <c r="AB18" i="16"/>
  <c r="L17" i="16"/>
  <c r="X18" i="16"/>
  <c r="T19" i="16"/>
  <c r="T18" i="16"/>
  <c r="T17" i="16"/>
  <c r="T55" i="16"/>
  <c r="T57" i="16"/>
  <c r="N18" i="16"/>
  <c r="N17" i="16"/>
  <c r="N55" i="16"/>
  <c r="P19" i="16"/>
  <c r="P18" i="16"/>
  <c r="P17" i="16"/>
  <c r="P55" i="16"/>
  <c r="V19" i="16"/>
  <c r="V18" i="16"/>
  <c r="V17" i="16"/>
  <c r="V55" i="16"/>
  <c r="V57" i="16"/>
  <c r="L55" i="16"/>
  <c r="AB17" i="16"/>
  <c r="X17" i="16"/>
  <c r="N57" i="16"/>
  <c r="N58" i="16"/>
  <c r="L57" i="16"/>
  <c r="AB55" i="16"/>
  <c r="AB57" i="16"/>
  <c r="X55" i="16"/>
  <c r="B20" i="22"/>
  <c r="N56" i="16"/>
  <c r="P57" i="16"/>
  <c r="P58" i="16"/>
  <c r="P56" i="16"/>
</calcChain>
</file>

<file path=xl/comments1.xml><?xml version="1.0" encoding="utf-8"?>
<comments xmlns="http://schemas.openxmlformats.org/spreadsheetml/2006/main">
  <authors>
    <author>Windows ユーザー</author>
  </authors>
  <commentList>
    <comment ref="AB10" authorId="0" shapeId="0">
      <text>
        <r>
          <rPr>
            <sz val="10"/>
            <color indexed="81"/>
            <rFont val="Meiryo UI"/>
            <family val="3"/>
            <charset val="128"/>
          </rPr>
          <t>5、10、15のいずれかを記入してください
（単位は記入不要です）</t>
        </r>
      </text>
    </comment>
    <comment ref="N50" authorId="0" shapeId="0">
      <text>
        <r>
          <rPr>
            <sz val="12"/>
            <color indexed="81"/>
            <rFont val="Meiryo UI"/>
            <family val="3"/>
            <charset val="128"/>
          </rPr>
          <t xml:space="preserve">返還金がゼロとなる場合、収支差額の政府資金（セルN57）と民間資金（セルP57）に入り繰りが生じる可能性があります。その際は、双方がゼロになるように、ここ（セルN50）で金額を調整（加算）してください。
</t>
        </r>
      </text>
    </comment>
  </commentList>
</comments>
</file>

<file path=xl/sharedStrings.xml><?xml version="1.0" encoding="utf-8"?>
<sst xmlns="http://schemas.openxmlformats.org/spreadsheetml/2006/main" count="1066" uniqueCount="228">
  <si>
    <t>通番</t>
    <rPh sb="0" eb="1">
      <t>ツウ</t>
    </rPh>
    <rPh sb="1" eb="2">
      <t>バン</t>
    </rPh>
    <phoneticPr fontId="3"/>
  </si>
  <si>
    <t>証憑番号</t>
    <rPh sb="0" eb="2">
      <t>ショウヒョウ</t>
    </rPh>
    <rPh sb="2" eb="4">
      <t>バンゴウ</t>
    </rPh>
    <phoneticPr fontId="3"/>
  </si>
  <si>
    <t>摘要</t>
    <rPh sb="0" eb="2">
      <t>テキヨウ</t>
    </rPh>
    <phoneticPr fontId="3"/>
  </si>
  <si>
    <t>収支差額（A-B）</t>
    <rPh sb="0" eb="2">
      <t>シュウシ</t>
    </rPh>
    <rPh sb="2" eb="4">
      <t>サガク</t>
    </rPh>
    <phoneticPr fontId="3"/>
  </si>
  <si>
    <t>計</t>
    <rPh sb="0" eb="1">
      <t>ケイ</t>
    </rPh>
    <phoneticPr fontId="3"/>
  </si>
  <si>
    <t>証憑日付</t>
    <rPh sb="0" eb="2">
      <t>ショウヒョウ</t>
    </rPh>
    <rPh sb="2" eb="4">
      <t>ヒヅケ</t>
    </rPh>
    <phoneticPr fontId="3"/>
  </si>
  <si>
    <t>プログラム名</t>
    <rPh sb="5" eb="6">
      <t>メイ</t>
    </rPh>
    <phoneticPr fontId="3"/>
  </si>
  <si>
    <t>実施事業名</t>
    <rPh sb="0" eb="2">
      <t>ジッシ</t>
    </rPh>
    <rPh sb="2" eb="4">
      <t>ジギョウ</t>
    </rPh>
    <rPh sb="4" eb="5">
      <t>メイ</t>
    </rPh>
    <phoneticPr fontId="3"/>
  </si>
  <si>
    <t>実施団体名</t>
    <rPh sb="0" eb="2">
      <t>ジッシ</t>
    </rPh>
    <rPh sb="2" eb="4">
      <t>ダンタイ</t>
    </rPh>
    <rPh sb="4" eb="5">
      <t>メイ</t>
    </rPh>
    <phoneticPr fontId="3"/>
  </si>
  <si>
    <t>会計
コード</t>
    <rPh sb="0" eb="2">
      <t>カイケイ</t>
    </rPh>
    <phoneticPr fontId="3"/>
  </si>
  <si>
    <t>○○-1</t>
    <phoneticPr fontId="3"/>
  </si>
  <si>
    <t>○○-2</t>
    <phoneticPr fontId="3"/>
  </si>
  <si>
    <t>○○-3</t>
    <phoneticPr fontId="3"/>
  </si>
  <si>
    <t>○○-4</t>
    <phoneticPr fontId="3"/>
  </si>
  <si>
    <t>(1) 直接事業費</t>
    <rPh sb="4" eb="6">
      <t>チョクセツ</t>
    </rPh>
    <rPh sb="6" eb="8">
      <t>ジギョウ</t>
    </rPh>
    <rPh sb="8" eb="9">
      <t>ヒ</t>
    </rPh>
    <phoneticPr fontId="3"/>
  </si>
  <si>
    <t>　</t>
    <phoneticPr fontId="3"/>
  </si>
  <si>
    <t>証憑一覧</t>
    <rPh sb="0" eb="2">
      <t>ショウヒョウ</t>
    </rPh>
    <rPh sb="2" eb="4">
      <t>イチラン</t>
    </rPh>
    <phoneticPr fontId="3"/>
  </si>
  <si>
    <t>金額＊</t>
    <rPh sb="0" eb="2">
      <t>キンガク</t>
    </rPh>
    <phoneticPr fontId="3"/>
  </si>
  <si>
    <t>＊証憑と同一の通貨による金額を記載のこと。</t>
    <rPh sb="1" eb="3">
      <t>ショウヒョウ</t>
    </rPh>
    <rPh sb="4" eb="6">
      <t>ドウイツ</t>
    </rPh>
    <rPh sb="7" eb="9">
      <t>ツウカ</t>
    </rPh>
    <rPh sb="12" eb="14">
      <t>キンガク</t>
    </rPh>
    <rPh sb="15" eb="17">
      <t>キサイ</t>
    </rPh>
    <phoneticPr fontId="3"/>
  </si>
  <si>
    <t>支出費目</t>
    <phoneticPr fontId="3"/>
  </si>
  <si>
    <t>予算執行率</t>
    <phoneticPr fontId="3"/>
  </si>
  <si>
    <t>C1</t>
  </si>
  <si>
    <t>Custom 1</t>
  </si>
  <si>
    <t>C2</t>
  </si>
  <si>
    <t>Custom 2</t>
  </si>
  <si>
    <t>C3</t>
  </si>
  <si>
    <t>Custom 3</t>
  </si>
  <si>
    <t>C4</t>
  </si>
  <si>
    <t>Custom 4</t>
  </si>
  <si>
    <t>C5</t>
  </si>
  <si>
    <t>Custom 5</t>
  </si>
  <si>
    <t>C6</t>
  </si>
  <si>
    <t>Custom 6</t>
  </si>
  <si>
    <t>C7</t>
  </si>
  <si>
    <t>Custom 7</t>
  </si>
  <si>
    <t>C8</t>
  </si>
  <si>
    <t>Custom 8</t>
  </si>
  <si>
    <t>1　現地事業実施経費</t>
    <rPh sb="2" eb="4">
      <t>ゲンチ</t>
    </rPh>
    <rPh sb="4" eb="6">
      <t>ジギョウ</t>
    </rPh>
    <rPh sb="6" eb="8">
      <t>ジッシ</t>
    </rPh>
    <rPh sb="8" eb="10">
      <t>ケイヒ</t>
    </rPh>
    <phoneticPr fontId="3"/>
  </si>
  <si>
    <t>(3) 現地事業管理・運営費</t>
    <rPh sb="4" eb="6">
      <t>ゲンチ</t>
    </rPh>
    <rPh sb="6" eb="8">
      <t>ジギョウ</t>
    </rPh>
    <rPh sb="8" eb="10">
      <t>カンリ</t>
    </rPh>
    <rPh sb="11" eb="14">
      <t>ウンエイヒ</t>
    </rPh>
    <phoneticPr fontId="3"/>
  </si>
  <si>
    <t>(1) 本部事業管理・運営費</t>
    <rPh sb="4" eb="6">
      <t>ホンブ</t>
    </rPh>
    <rPh sb="6" eb="8">
      <t>ジギョウ</t>
    </rPh>
    <rPh sb="8" eb="10">
      <t>カンリ</t>
    </rPh>
    <rPh sb="11" eb="14">
      <t>ウンエイヒ</t>
    </rPh>
    <phoneticPr fontId="3"/>
  </si>
  <si>
    <t>(1)直接事業費</t>
    <rPh sb="3" eb="5">
      <t>チョクセツ</t>
    </rPh>
    <rPh sb="5" eb="8">
      <t>ジギョウヒ</t>
    </rPh>
    <phoneticPr fontId="3"/>
  </si>
  <si>
    <t>(2)渡航費</t>
    <rPh sb="3" eb="6">
      <t>トコウヒ</t>
    </rPh>
    <phoneticPr fontId="3"/>
  </si>
  <si>
    <t>会計小項目</t>
    <rPh sb="0" eb="2">
      <t>カイケイ</t>
    </rPh>
    <rPh sb="2" eb="3">
      <t>ショウ</t>
    </rPh>
    <rPh sb="3" eb="5">
      <t>コウモク</t>
    </rPh>
    <phoneticPr fontId="3"/>
  </si>
  <si>
    <t>邦貨額(円)</t>
    <rPh sb="0" eb="2">
      <t>ホウカ</t>
    </rPh>
    <rPh sb="2" eb="3">
      <t>ガク</t>
    </rPh>
    <rPh sb="4" eb="5">
      <t>エン</t>
    </rPh>
    <phoneticPr fontId="3"/>
  </si>
  <si>
    <t>予算(円)</t>
    <rPh sb="0" eb="2">
      <t>ヨサン</t>
    </rPh>
    <rPh sb="3" eb="4">
      <t>エン</t>
    </rPh>
    <phoneticPr fontId="3"/>
  </si>
  <si>
    <t>実績(円)</t>
    <rPh sb="0" eb="2">
      <t>ジッセキ</t>
    </rPh>
    <rPh sb="3" eb="4">
      <t>エン</t>
    </rPh>
    <phoneticPr fontId="3"/>
  </si>
  <si>
    <t>保険対象期間
(年月日を記載)</t>
    <rPh sb="0" eb="2">
      <t>ホケン</t>
    </rPh>
    <rPh sb="2" eb="4">
      <t>タイショウ</t>
    </rPh>
    <rPh sb="4" eb="6">
      <t>キカン</t>
    </rPh>
    <rPh sb="8" eb="11">
      <t>ネンガッピ</t>
    </rPh>
    <rPh sb="12" eb="14">
      <t>キサイ</t>
    </rPh>
    <phoneticPr fontId="3"/>
  </si>
  <si>
    <t>(3)現地事業管理・運営費</t>
    <rPh sb="3" eb="5">
      <t>ゲンチ</t>
    </rPh>
    <rPh sb="5" eb="7">
      <t>ジギョウ</t>
    </rPh>
    <rPh sb="7" eb="9">
      <t>カンリ</t>
    </rPh>
    <rPh sb="10" eb="13">
      <t>ウンエイヒ</t>
    </rPh>
    <phoneticPr fontId="3"/>
  </si>
  <si>
    <t>内容</t>
    <rPh sb="0" eb="2">
      <t>ナイヨウ</t>
    </rPh>
    <phoneticPr fontId="3"/>
  </si>
  <si>
    <t>計上該当期間
(年月日を記載)</t>
    <rPh sb="0" eb="2">
      <t>ケイジョウ</t>
    </rPh>
    <rPh sb="2" eb="4">
      <t>ガイトウ</t>
    </rPh>
    <rPh sb="4" eb="6">
      <t>キカン</t>
    </rPh>
    <rPh sb="8" eb="11">
      <t>ネンガッピ</t>
    </rPh>
    <rPh sb="12" eb="14">
      <t>キサイ</t>
    </rPh>
    <phoneticPr fontId="3"/>
  </si>
  <si>
    <t>該当者名
(氏名を記載)</t>
    <rPh sb="0" eb="3">
      <t>ガイトウシャ</t>
    </rPh>
    <rPh sb="3" eb="4">
      <t>メイ</t>
    </rPh>
    <rPh sb="6" eb="8">
      <t>シメイ</t>
    </rPh>
    <rPh sb="9" eb="11">
      <t>キサイ</t>
    </rPh>
    <phoneticPr fontId="3"/>
  </si>
  <si>
    <t>2　本部事業実施経費</t>
    <rPh sb="2" eb="4">
      <t>ホンブ</t>
    </rPh>
    <rPh sb="4" eb="6">
      <t>ジギョウ</t>
    </rPh>
    <rPh sb="6" eb="8">
      <t>ジッシ</t>
    </rPh>
    <rPh sb="8" eb="10">
      <t>ケイヒ</t>
    </rPh>
    <phoneticPr fontId="3"/>
  </si>
  <si>
    <t>(1)本部事業管理・運営費</t>
    <rPh sb="3" eb="5">
      <t>ホンブ</t>
    </rPh>
    <rPh sb="5" eb="7">
      <t>ジギョウ</t>
    </rPh>
    <rPh sb="7" eb="9">
      <t>カンリ</t>
    </rPh>
    <rPh sb="10" eb="13">
      <t>ウンエイヒ</t>
    </rPh>
    <phoneticPr fontId="3"/>
  </si>
  <si>
    <t>○○-7</t>
    <phoneticPr fontId="3"/>
  </si>
  <si>
    <t>④事業共通経費</t>
    <rPh sb="1" eb="3">
      <t>ジギョウ</t>
    </rPh>
    <rPh sb="3" eb="5">
      <t>キョウツウ</t>
    </rPh>
    <rPh sb="5" eb="7">
      <t>ケイヒ</t>
    </rPh>
    <phoneticPr fontId="3"/>
  </si>
  <si>
    <t>①国内交通費</t>
    <rPh sb="1" eb="3">
      <t>コクナイ</t>
    </rPh>
    <rPh sb="3" eb="6">
      <t>コウツウヒ</t>
    </rPh>
    <phoneticPr fontId="3"/>
  </si>
  <si>
    <t>②航空旅費</t>
    <rPh sb="1" eb="3">
      <t>コウクウ</t>
    </rPh>
    <rPh sb="3" eb="5">
      <t>リョヒ</t>
    </rPh>
    <phoneticPr fontId="3"/>
  </si>
  <si>
    <t>①現地拠点立ち上げ・整備費</t>
    <rPh sb="1" eb="3">
      <t>ゲンチ</t>
    </rPh>
    <rPh sb="3" eb="5">
      <t>キョテン</t>
    </rPh>
    <rPh sb="5" eb="6">
      <t>タ</t>
    </rPh>
    <rPh sb="7" eb="8">
      <t>ア</t>
    </rPh>
    <rPh sb="10" eb="13">
      <t>セイビヒ</t>
    </rPh>
    <phoneticPr fontId="3"/>
  </si>
  <si>
    <t>②事務所賃貸料</t>
    <rPh sb="1" eb="3">
      <t>ジム</t>
    </rPh>
    <rPh sb="3" eb="4">
      <t>ショ</t>
    </rPh>
    <rPh sb="4" eb="7">
      <t>チンタイリョウ</t>
    </rPh>
    <phoneticPr fontId="3"/>
  </si>
  <si>
    <t>③通信費・銀行手数料</t>
    <rPh sb="1" eb="4">
      <t>ツウシンヒ</t>
    </rPh>
    <rPh sb="5" eb="7">
      <t>ギンコウ</t>
    </rPh>
    <rPh sb="7" eb="10">
      <t>テスウリョウ</t>
    </rPh>
    <phoneticPr fontId="3"/>
  </si>
  <si>
    <t>④水道光熱費</t>
    <rPh sb="1" eb="3">
      <t>スイドウ</t>
    </rPh>
    <rPh sb="3" eb="6">
      <t>コウネツヒ</t>
    </rPh>
    <phoneticPr fontId="3"/>
  </si>
  <si>
    <t>⑤現地交通費</t>
    <rPh sb="1" eb="3">
      <t>ゲンチ</t>
    </rPh>
    <rPh sb="3" eb="6">
      <t>コウツウヒ</t>
    </rPh>
    <phoneticPr fontId="3"/>
  </si>
  <si>
    <t>⑦国際スタッフ人件費</t>
    <rPh sb="1" eb="3">
      <t>コクサイ</t>
    </rPh>
    <rPh sb="7" eb="10">
      <t>ジンケンヒ</t>
    </rPh>
    <phoneticPr fontId="3"/>
  </si>
  <si>
    <t>⑧現地雇用スタッフ人件費</t>
    <rPh sb="1" eb="3">
      <t>ゲンチ</t>
    </rPh>
    <rPh sb="3" eb="5">
      <t>コヨウ</t>
    </rPh>
    <rPh sb="9" eb="12">
      <t>ジンケンヒ</t>
    </rPh>
    <phoneticPr fontId="3"/>
  </si>
  <si>
    <t>①本部スタッフ人件費</t>
    <rPh sb="1" eb="3">
      <t>ホンブ</t>
    </rPh>
    <rPh sb="7" eb="10">
      <t>ジンケンヒ</t>
    </rPh>
    <phoneticPr fontId="3"/>
  </si>
  <si>
    <t>①コンポーネント1</t>
    <phoneticPr fontId="3"/>
  </si>
  <si>
    <t>②コンポーネント2</t>
    <phoneticPr fontId="3"/>
  </si>
  <si>
    <t>③コンポーネント3</t>
    <phoneticPr fontId="3"/>
  </si>
  <si>
    <t>(2) 渡航費(国際スタッフ・
     本部スタッフ・専門家)</t>
    <rPh sb="4" eb="7">
      <t>トコウヒ</t>
    </rPh>
    <rPh sb="8" eb="10">
      <t>コクサイ</t>
    </rPh>
    <rPh sb="21" eb="23">
      <t>ホンブ</t>
    </rPh>
    <rPh sb="28" eb="31">
      <t>センモンカ</t>
    </rPh>
    <phoneticPr fontId="3"/>
  </si>
  <si>
    <t>予算
執行率(%)</t>
    <rPh sb="0" eb="2">
      <t>ヨサン</t>
    </rPh>
    <rPh sb="3" eb="5">
      <t>シッコウ</t>
    </rPh>
    <rPh sb="5" eb="6">
      <t>リツ</t>
    </rPh>
    <phoneticPr fontId="3"/>
  </si>
  <si>
    <t>予実差異(円)</t>
    <rPh sb="0" eb="1">
      <t>ヨ</t>
    </rPh>
    <rPh sb="1" eb="2">
      <t>ジツ</t>
    </rPh>
    <rPh sb="2" eb="4">
      <t>サイ</t>
    </rPh>
    <rPh sb="5" eb="6">
      <t>エン</t>
    </rPh>
    <phoneticPr fontId="3"/>
  </si>
  <si>
    <t>換算
レート</t>
    <rPh sb="0" eb="2">
      <t>カンサン</t>
    </rPh>
    <phoneticPr fontId="3"/>
  </si>
  <si>
    <t>通貨
単位</t>
    <rPh sb="0" eb="2">
      <t>ツウカ</t>
    </rPh>
    <rPh sb="3" eb="5">
      <t>タンイ</t>
    </rPh>
    <phoneticPr fontId="3"/>
  </si>
  <si>
    <t>○○-1</t>
    <phoneticPr fontId="3"/>
  </si>
  <si>
    <t>２　本部事業実施経費</t>
    <rPh sb="2" eb="4">
      <t>ホンブ</t>
    </rPh>
    <rPh sb="4" eb="6">
      <t>ジギョウ</t>
    </rPh>
    <rPh sb="6" eb="8">
      <t>ジッシ</t>
    </rPh>
    <rPh sb="8" eb="10">
      <t>ケイヒ</t>
    </rPh>
    <phoneticPr fontId="3"/>
  </si>
  <si>
    <t>(3)現地事業管理・運営費</t>
    <rPh sb="3" eb="5">
      <t>ゲンチ</t>
    </rPh>
    <rPh sb="5" eb="7">
      <t>ジギョウ</t>
    </rPh>
    <rPh sb="7" eb="9">
      <t>カンリ</t>
    </rPh>
    <rPh sb="10" eb="12">
      <t>ウンエイ</t>
    </rPh>
    <rPh sb="12" eb="13">
      <t>ヒ</t>
    </rPh>
    <phoneticPr fontId="3"/>
  </si>
  <si>
    <t>利用者名
(氏名を記載)</t>
    <rPh sb="0" eb="2">
      <t>リヨウ</t>
    </rPh>
    <rPh sb="2" eb="3">
      <t>シャ</t>
    </rPh>
    <rPh sb="3" eb="4">
      <t>メイ</t>
    </rPh>
    <rPh sb="6" eb="8">
      <t>シメイ</t>
    </rPh>
    <rPh sb="9" eb="11">
      <t>キサイ</t>
    </rPh>
    <phoneticPr fontId="3"/>
  </si>
  <si>
    <t>スタッフ名
(氏名を記載)</t>
    <rPh sb="4" eb="5">
      <t>メイ</t>
    </rPh>
    <rPh sb="7" eb="9">
      <t>シメイ</t>
    </rPh>
    <rPh sb="10" eb="12">
      <t>キサイ</t>
    </rPh>
    <phoneticPr fontId="3"/>
  </si>
  <si>
    <t>該当スタッフ名
(氏名を記載)</t>
    <rPh sb="0" eb="2">
      <t>ガイトウ</t>
    </rPh>
    <rPh sb="6" eb="7">
      <t>メイ</t>
    </rPh>
    <rPh sb="9" eb="11">
      <t>シメイ</t>
    </rPh>
    <rPh sb="12" eb="14">
      <t>キサイ</t>
    </rPh>
    <phoneticPr fontId="3"/>
  </si>
  <si>
    <t>利用日</t>
    <rPh sb="0" eb="3">
      <t>リヨウビ</t>
    </rPh>
    <phoneticPr fontId="3"/>
  </si>
  <si>
    <t>ルート</t>
    <phoneticPr fontId="3"/>
  </si>
  <si>
    <t>該当賃貸期間
(年月日を記載)</t>
    <rPh sb="0" eb="2">
      <t>ガイトウ</t>
    </rPh>
    <rPh sb="2" eb="4">
      <t>チンタイ</t>
    </rPh>
    <rPh sb="4" eb="6">
      <t>キカン</t>
    </rPh>
    <rPh sb="8" eb="11">
      <t>ネンガッピ</t>
    </rPh>
    <rPh sb="12" eb="14">
      <t>キサイ</t>
    </rPh>
    <phoneticPr fontId="3"/>
  </si>
  <si>
    <t>⑥現地事務所運営用備品・事務用品費</t>
    <rPh sb="1" eb="3">
      <t>ゲンチ</t>
    </rPh>
    <rPh sb="3" eb="5">
      <t>ジム</t>
    </rPh>
    <rPh sb="5" eb="6">
      <t>ショ</t>
    </rPh>
    <rPh sb="6" eb="9">
      <t>ウンエイヨウ</t>
    </rPh>
    <rPh sb="9" eb="11">
      <t>ビヒン</t>
    </rPh>
    <rPh sb="12" eb="14">
      <t>ジム</t>
    </rPh>
    <rPh sb="14" eb="16">
      <t>ヨウヒン</t>
    </rPh>
    <rPh sb="16" eb="17">
      <t>ヒ</t>
    </rPh>
    <phoneticPr fontId="3"/>
  </si>
  <si>
    <t>渡航者名
(氏名を記載)</t>
    <rPh sb="0" eb="2">
      <t>トコウ</t>
    </rPh>
    <rPh sb="2" eb="3">
      <t>シャ</t>
    </rPh>
    <rPh sb="3" eb="4">
      <t>メイ</t>
    </rPh>
    <rPh sb="6" eb="8">
      <t>シメイ</t>
    </rPh>
    <rPh sb="9" eb="11">
      <t>キサイ</t>
    </rPh>
    <phoneticPr fontId="3"/>
  </si>
  <si>
    <t>(B)</t>
    <phoneticPr fontId="3"/>
  </si>
  <si>
    <t>(A)</t>
    <phoneticPr fontId="3"/>
  </si>
  <si>
    <t>収入　計</t>
    <rPh sb="0" eb="2">
      <t>シュウニュウ</t>
    </rPh>
    <rPh sb="3" eb="4">
      <t>ケイ</t>
    </rPh>
    <phoneticPr fontId="3"/>
  </si>
  <si>
    <t>支出　計</t>
    <rPh sb="0" eb="2">
      <t>シシュツ</t>
    </rPh>
    <rPh sb="3" eb="4">
      <t>ケイ</t>
    </rPh>
    <phoneticPr fontId="3"/>
  </si>
  <si>
    <t>1(2)　 渡航費(国際スタッフ・本部スタッフ・専門家)</t>
    <rPh sb="6" eb="9">
      <t>トコウヒ</t>
    </rPh>
    <rPh sb="10" eb="12">
      <t>コクサイ</t>
    </rPh>
    <rPh sb="17" eb="19">
      <t>ホンブ</t>
    </rPh>
    <rPh sb="24" eb="27">
      <t>センモンカ</t>
    </rPh>
    <phoneticPr fontId="3"/>
  </si>
  <si>
    <t>1(3)⑥ 現地事務所用備品・事務用品費</t>
    <rPh sb="6" eb="8">
      <t>ゲンチ</t>
    </rPh>
    <rPh sb="8" eb="10">
      <t>ジム</t>
    </rPh>
    <rPh sb="10" eb="11">
      <t>ショ</t>
    </rPh>
    <rPh sb="11" eb="12">
      <t>ヨウ</t>
    </rPh>
    <rPh sb="12" eb="14">
      <t>ビヒン</t>
    </rPh>
    <rPh sb="15" eb="17">
      <t>ジム</t>
    </rPh>
    <rPh sb="17" eb="19">
      <t>ヨウヒン</t>
    </rPh>
    <rPh sb="19" eb="20">
      <t>ヒ</t>
    </rPh>
    <phoneticPr fontId="3"/>
  </si>
  <si>
    <t>1(3)⑧ 現地雇用スタッフ人件費</t>
    <rPh sb="6" eb="8">
      <t>ゲンチ</t>
    </rPh>
    <rPh sb="8" eb="10">
      <t>コヨウ</t>
    </rPh>
    <rPh sb="14" eb="17">
      <t>ジンケンヒ</t>
    </rPh>
    <phoneticPr fontId="3"/>
  </si>
  <si>
    <t>1(3)　 現地事業管理・運営費</t>
    <rPh sb="6" eb="8">
      <t>ゲンチ</t>
    </rPh>
    <rPh sb="8" eb="10">
      <t>ジギョウ</t>
    </rPh>
    <rPh sb="10" eb="12">
      <t>カンリ</t>
    </rPh>
    <rPh sb="13" eb="15">
      <t>ウンエイ</t>
    </rPh>
    <rPh sb="15" eb="16">
      <t>ヒ</t>
    </rPh>
    <phoneticPr fontId="3"/>
  </si>
  <si>
    <t>2(1)　 本部事業管理・運営費</t>
    <rPh sb="6" eb="8">
      <t>ホンブ</t>
    </rPh>
    <rPh sb="8" eb="10">
      <t>ジギョウ</t>
    </rPh>
    <rPh sb="10" eb="12">
      <t>カンリ</t>
    </rPh>
    <rPh sb="13" eb="16">
      <t>ウンエイヒ</t>
    </rPh>
    <phoneticPr fontId="3"/>
  </si>
  <si>
    <t xml:space="preserve">          総計</t>
    <rPh sb="10" eb="12">
      <t>ソウケイ</t>
    </rPh>
    <phoneticPr fontId="3"/>
  </si>
  <si>
    <t>①コンポーネント1</t>
    <phoneticPr fontId="3"/>
  </si>
  <si>
    <t>③日当</t>
    <rPh sb="1" eb="3">
      <t>ニットウ</t>
    </rPh>
    <phoneticPr fontId="3"/>
  </si>
  <si>
    <t>④宿泊費</t>
    <rPh sb="1" eb="4">
      <t>シュクハクヒ</t>
    </rPh>
    <phoneticPr fontId="3"/>
  </si>
  <si>
    <t>④宿泊費</t>
    <rPh sb="1" eb="4">
      <t>シュクハクヒ</t>
    </rPh>
    <phoneticPr fontId="3"/>
  </si>
  <si>
    <t>⑤保険料</t>
    <rPh sb="1" eb="3">
      <t>ホケン</t>
    </rPh>
    <rPh sb="3" eb="4">
      <t>リョウ</t>
    </rPh>
    <phoneticPr fontId="3"/>
  </si>
  <si>
    <t>⑥査証・滞在許可書取得費</t>
    <rPh sb="1" eb="3">
      <t>サショウ</t>
    </rPh>
    <rPh sb="4" eb="6">
      <t>タイザイ</t>
    </rPh>
    <rPh sb="6" eb="8">
      <t>キョカ</t>
    </rPh>
    <rPh sb="8" eb="9">
      <t>ショ</t>
    </rPh>
    <rPh sb="9" eb="11">
      <t>シュトク</t>
    </rPh>
    <rPh sb="11" eb="12">
      <t>ヒ</t>
    </rPh>
    <phoneticPr fontId="3"/>
  </si>
  <si>
    <t>⑦予防接種費用</t>
    <rPh sb="1" eb="3">
      <t>ヨボウ</t>
    </rPh>
    <rPh sb="3" eb="5">
      <t>セッシュ</t>
    </rPh>
    <rPh sb="5" eb="7">
      <t>ヒヨウ</t>
    </rPh>
    <phoneticPr fontId="3"/>
  </si>
  <si>
    <t>賃貸場所/事務所か宿舎か明記</t>
    <rPh sb="0" eb="2">
      <t>チンタイ</t>
    </rPh>
    <rPh sb="2" eb="4">
      <t>バショ</t>
    </rPh>
    <rPh sb="5" eb="7">
      <t>ジム</t>
    </rPh>
    <rPh sb="7" eb="8">
      <t>ショ</t>
    </rPh>
    <rPh sb="9" eb="11">
      <t>シュクシャ</t>
    </rPh>
    <rPh sb="12" eb="14">
      <t>メイキ</t>
    </rPh>
    <phoneticPr fontId="3"/>
  </si>
  <si>
    <t>該当日もしくは該当期間(年月日を記載)</t>
    <rPh sb="0" eb="2">
      <t>ガイトウ</t>
    </rPh>
    <rPh sb="2" eb="3">
      <t>ビ</t>
    </rPh>
    <rPh sb="7" eb="9">
      <t>ガイトウ</t>
    </rPh>
    <rPh sb="9" eb="11">
      <t>キカン</t>
    </rPh>
    <rPh sb="12" eb="15">
      <t>ネンガッピ</t>
    </rPh>
    <rPh sb="16" eb="18">
      <t>キサイ</t>
    </rPh>
    <phoneticPr fontId="3"/>
  </si>
  <si>
    <t>⑨セキュリティ・労働安全管理費</t>
    <rPh sb="8" eb="10">
      <t>ロウドウ</t>
    </rPh>
    <rPh sb="10" eb="12">
      <t>アンゼン</t>
    </rPh>
    <rPh sb="12" eb="14">
      <t>カンリ</t>
    </rPh>
    <rPh sb="14" eb="15">
      <t>ヒ</t>
    </rPh>
    <phoneticPr fontId="3"/>
  </si>
  <si>
    <t>②本部事業管理費</t>
    <rPh sb="3" eb="5">
      <t>ジギョウ</t>
    </rPh>
    <rPh sb="5" eb="7">
      <t>カンリ</t>
    </rPh>
    <rPh sb="7" eb="8">
      <t>ヒ</t>
    </rPh>
    <phoneticPr fontId="3"/>
  </si>
  <si>
    <t>コンポーネント1 計</t>
    <rPh sb="9" eb="10">
      <t>ケイ</t>
    </rPh>
    <phoneticPr fontId="3"/>
  </si>
  <si>
    <t>コンポーネント2 計</t>
    <rPh sb="9" eb="10">
      <t>ケイ</t>
    </rPh>
    <phoneticPr fontId="3"/>
  </si>
  <si>
    <t>コンポーネント3 計</t>
    <rPh sb="9" eb="10">
      <t>ケイ</t>
    </rPh>
    <phoneticPr fontId="3"/>
  </si>
  <si>
    <t xml:space="preserve"> 事業共通経費 計</t>
    <rPh sb="1" eb="3">
      <t>ジギョウ</t>
    </rPh>
    <rPh sb="3" eb="5">
      <t>キョウツウ</t>
    </rPh>
    <rPh sb="5" eb="7">
      <t>ケイヒ</t>
    </rPh>
    <rPh sb="8" eb="9">
      <t>ケイ</t>
    </rPh>
    <phoneticPr fontId="3"/>
  </si>
  <si>
    <t xml:space="preserve">   (1)直接事業費 合計</t>
    <rPh sb="6" eb="8">
      <t>チョクセツ</t>
    </rPh>
    <rPh sb="8" eb="10">
      <t>ジギョウ</t>
    </rPh>
    <rPh sb="10" eb="11">
      <t>ヒ</t>
    </rPh>
    <rPh sb="12" eb="13">
      <t>ゴウ</t>
    </rPh>
    <rPh sb="13" eb="14">
      <t>ケイ</t>
    </rPh>
    <phoneticPr fontId="3"/>
  </si>
  <si>
    <t>国内交通費 計</t>
    <rPh sb="0" eb="2">
      <t>コクナイ</t>
    </rPh>
    <rPh sb="2" eb="5">
      <t>コウツウヒ</t>
    </rPh>
    <rPh sb="6" eb="7">
      <t>ケイ</t>
    </rPh>
    <phoneticPr fontId="3"/>
  </si>
  <si>
    <t>航空旅費 計</t>
    <rPh sb="0" eb="2">
      <t>コウクウ</t>
    </rPh>
    <rPh sb="2" eb="4">
      <t>リョヒ</t>
    </rPh>
    <rPh sb="5" eb="6">
      <t>ケイ</t>
    </rPh>
    <phoneticPr fontId="3"/>
  </si>
  <si>
    <t>日当 計</t>
    <rPh sb="0" eb="2">
      <t>ニットウ</t>
    </rPh>
    <rPh sb="3" eb="4">
      <t>ケイ</t>
    </rPh>
    <phoneticPr fontId="3"/>
  </si>
  <si>
    <t>宿泊費 計</t>
    <rPh sb="0" eb="3">
      <t>シュクハクヒ</t>
    </rPh>
    <rPh sb="4" eb="5">
      <t>ケイ</t>
    </rPh>
    <phoneticPr fontId="3"/>
  </si>
  <si>
    <t>保険料 計</t>
    <rPh sb="0" eb="3">
      <t>ホケンリョウ</t>
    </rPh>
    <rPh sb="4" eb="5">
      <t>ケイ</t>
    </rPh>
    <phoneticPr fontId="3"/>
  </si>
  <si>
    <t xml:space="preserve">   (2)渡航費 合計</t>
    <rPh sb="6" eb="9">
      <t>トコウヒ</t>
    </rPh>
    <rPh sb="10" eb="11">
      <t>ゴウ</t>
    </rPh>
    <rPh sb="11" eb="12">
      <t>ケイ</t>
    </rPh>
    <phoneticPr fontId="3"/>
  </si>
  <si>
    <t>現地拠点立ち上げ・整備費 計</t>
    <rPh sb="0" eb="2">
      <t>ゲンチ</t>
    </rPh>
    <rPh sb="2" eb="4">
      <t>キョテン</t>
    </rPh>
    <rPh sb="4" eb="5">
      <t>タ</t>
    </rPh>
    <rPh sb="6" eb="7">
      <t>ア</t>
    </rPh>
    <rPh sb="9" eb="12">
      <t>セイビヒ</t>
    </rPh>
    <rPh sb="13" eb="14">
      <t>ケイ</t>
    </rPh>
    <phoneticPr fontId="3"/>
  </si>
  <si>
    <t>事務所賃貸料 計</t>
    <rPh sb="0" eb="2">
      <t>ジム</t>
    </rPh>
    <rPh sb="2" eb="3">
      <t>ショ</t>
    </rPh>
    <rPh sb="3" eb="5">
      <t>チンタイ</t>
    </rPh>
    <rPh sb="5" eb="6">
      <t>リョウ</t>
    </rPh>
    <rPh sb="7" eb="8">
      <t>ケイ</t>
    </rPh>
    <phoneticPr fontId="3"/>
  </si>
  <si>
    <t>通信費・銀行手数料 計</t>
    <rPh sb="0" eb="3">
      <t>ツウシンヒ</t>
    </rPh>
    <rPh sb="4" eb="6">
      <t>ギンコウ</t>
    </rPh>
    <rPh sb="6" eb="9">
      <t>テスウリョウ</t>
    </rPh>
    <rPh sb="10" eb="11">
      <t>ケイ</t>
    </rPh>
    <phoneticPr fontId="3"/>
  </si>
  <si>
    <t>水道光熱費 計</t>
    <rPh sb="0" eb="2">
      <t>スイドウ</t>
    </rPh>
    <rPh sb="2" eb="4">
      <t>コウネツ</t>
    </rPh>
    <rPh sb="4" eb="5">
      <t>ヒ</t>
    </rPh>
    <rPh sb="6" eb="7">
      <t>ケイ</t>
    </rPh>
    <phoneticPr fontId="3"/>
  </si>
  <si>
    <t>現地交通費 計</t>
    <rPh sb="0" eb="2">
      <t>ゲンチ</t>
    </rPh>
    <rPh sb="2" eb="5">
      <t>コウツウヒ</t>
    </rPh>
    <rPh sb="6" eb="7">
      <t>ケイ</t>
    </rPh>
    <phoneticPr fontId="3"/>
  </si>
  <si>
    <t>国際スタッフ人件費 計</t>
    <rPh sb="0" eb="2">
      <t>コクサイ</t>
    </rPh>
    <rPh sb="6" eb="9">
      <t>ジンケンヒ</t>
    </rPh>
    <rPh sb="10" eb="11">
      <t>ケイ</t>
    </rPh>
    <phoneticPr fontId="3"/>
  </si>
  <si>
    <t>現地雇用スタッフ人件費 計</t>
    <rPh sb="0" eb="2">
      <t>ゲンチ</t>
    </rPh>
    <rPh sb="2" eb="4">
      <t>コヨウ</t>
    </rPh>
    <rPh sb="8" eb="11">
      <t>ジンケンヒ</t>
    </rPh>
    <rPh sb="12" eb="13">
      <t>ケイ</t>
    </rPh>
    <phoneticPr fontId="3"/>
  </si>
  <si>
    <t>⑨セキュリティ・労働安全管理費</t>
    <rPh sb="8" eb="10">
      <t>ロウドウ</t>
    </rPh>
    <rPh sb="10" eb="12">
      <t>アンゼン</t>
    </rPh>
    <rPh sb="12" eb="14">
      <t>カンリ</t>
    </rPh>
    <rPh sb="14" eb="15">
      <t>ヒ</t>
    </rPh>
    <phoneticPr fontId="3"/>
  </si>
  <si>
    <t>セキュリティ・労働安全管理費 計</t>
    <rPh sb="7" eb="9">
      <t>ロウドウ</t>
    </rPh>
    <rPh sb="9" eb="11">
      <t>アンゼン</t>
    </rPh>
    <rPh sb="11" eb="13">
      <t>カンリ</t>
    </rPh>
    <rPh sb="13" eb="14">
      <t>ヒ</t>
    </rPh>
    <rPh sb="15" eb="16">
      <t>ケイ</t>
    </rPh>
    <phoneticPr fontId="3"/>
  </si>
  <si>
    <t>（3）現地事業管理費・運営費 合計</t>
    <rPh sb="3" eb="5">
      <t>ゲンチ</t>
    </rPh>
    <rPh sb="5" eb="7">
      <t>ジギョウ</t>
    </rPh>
    <rPh sb="7" eb="9">
      <t>カンリ</t>
    </rPh>
    <rPh sb="9" eb="10">
      <t>ヒ</t>
    </rPh>
    <rPh sb="11" eb="14">
      <t>ウンエイヒ</t>
    </rPh>
    <rPh sb="15" eb="16">
      <t>ゴウ</t>
    </rPh>
    <rPh sb="16" eb="17">
      <t>ケイ</t>
    </rPh>
    <phoneticPr fontId="3"/>
  </si>
  <si>
    <t>本部スタッフ人件費 計</t>
    <rPh sb="0" eb="2">
      <t>ホンブ</t>
    </rPh>
    <rPh sb="6" eb="9">
      <t>ジンケンヒ</t>
    </rPh>
    <rPh sb="10" eb="11">
      <t>ケイ</t>
    </rPh>
    <phoneticPr fontId="3"/>
  </si>
  <si>
    <t>②本部事業管理費</t>
    <rPh sb="1" eb="3">
      <t>ホンブ</t>
    </rPh>
    <rPh sb="3" eb="5">
      <t>ジギョウ</t>
    </rPh>
    <rPh sb="5" eb="7">
      <t>カンリ</t>
    </rPh>
    <rPh sb="7" eb="8">
      <t>ヒ</t>
    </rPh>
    <phoneticPr fontId="3"/>
  </si>
  <si>
    <t>本部事業管理費 計</t>
    <rPh sb="0" eb="2">
      <t>ホンブ</t>
    </rPh>
    <rPh sb="2" eb="4">
      <t>ジギョウ</t>
    </rPh>
    <rPh sb="4" eb="6">
      <t>カンリ</t>
    </rPh>
    <rPh sb="6" eb="7">
      <t>ヒ</t>
    </rPh>
    <rPh sb="8" eb="9">
      <t>ケイ</t>
    </rPh>
    <phoneticPr fontId="3"/>
  </si>
  <si>
    <t>（1）本部事業管理・運営費 合計</t>
    <rPh sb="3" eb="5">
      <t>ホンブ</t>
    </rPh>
    <rPh sb="5" eb="7">
      <t>ジギョウ</t>
    </rPh>
    <rPh sb="7" eb="9">
      <t>カンリ</t>
    </rPh>
    <rPh sb="10" eb="13">
      <t>ウンエイヒ</t>
    </rPh>
    <rPh sb="14" eb="15">
      <t>ゴウ</t>
    </rPh>
    <rPh sb="15" eb="16">
      <t>ケイ</t>
    </rPh>
    <phoneticPr fontId="3"/>
  </si>
  <si>
    <t>1 現地事業実施経費 合計</t>
    <rPh sb="2" eb="4">
      <t>ゲンチ</t>
    </rPh>
    <rPh sb="4" eb="6">
      <t>ジギョウ</t>
    </rPh>
    <rPh sb="6" eb="8">
      <t>ジッシ</t>
    </rPh>
    <rPh sb="8" eb="10">
      <t>ケイヒ</t>
    </rPh>
    <rPh sb="11" eb="12">
      <t>ゴウ</t>
    </rPh>
    <rPh sb="12" eb="13">
      <t>ケイ</t>
    </rPh>
    <phoneticPr fontId="3"/>
  </si>
  <si>
    <t>2 本部事業実施経費 合計</t>
    <rPh sb="2" eb="4">
      <t>ホンブ</t>
    </rPh>
    <rPh sb="4" eb="6">
      <t>ジギョウ</t>
    </rPh>
    <rPh sb="6" eb="8">
      <t>ジッシ</t>
    </rPh>
    <rPh sb="8" eb="10">
      <t>ケイヒ</t>
    </rPh>
    <rPh sb="11" eb="12">
      <t>ゴウ</t>
    </rPh>
    <rPh sb="12" eb="13">
      <t>ケイ</t>
    </rPh>
    <phoneticPr fontId="3"/>
  </si>
  <si>
    <t>　ただし、報告書の観点から、収支報告書に合わせて見やすくまとめてください。</t>
    <rPh sb="5" eb="8">
      <t>ホウコクショ</t>
    </rPh>
    <rPh sb="9" eb="11">
      <t>カンテン</t>
    </rPh>
    <rPh sb="14" eb="16">
      <t>シュウシ</t>
    </rPh>
    <rPh sb="16" eb="19">
      <t>ホウコクショ</t>
    </rPh>
    <rPh sb="20" eb="21">
      <t>ア</t>
    </rPh>
    <rPh sb="24" eb="25">
      <t>ミ</t>
    </rPh>
    <phoneticPr fontId="3"/>
  </si>
  <si>
    <t>※証憑一覧はひな型です。会計細則に従い必要な内容が記載されていれば団体の書式で構いません。</t>
    <rPh sb="1" eb="3">
      <t>ショウヒョウ</t>
    </rPh>
    <rPh sb="3" eb="5">
      <t>イチラン</t>
    </rPh>
    <rPh sb="8" eb="9">
      <t>ガタ</t>
    </rPh>
    <rPh sb="12" eb="14">
      <t>カイケイ</t>
    </rPh>
    <rPh sb="14" eb="16">
      <t>サイソク</t>
    </rPh>
    <rPh sb="17" eb="18">
      <t>シタガ</t>
    </rPh>
    <rPh sb="19" eb="21">
      <t>ヒツヨウ</t>
    </rPh>
    <rPh sb="22" eb="24">
      <t>ナイヨウ</t>
    </rPh>
    <rPh sb="25" eb="27">
      <t>キサイ</t>
    </rPh>
    <rPh sb="33" eb="35">
      <t>ダンタイ</t>
    </rPh>
    <rPh sb="36" eb="38">
      <t>ショシキ</t>
    </rPh>
    <rPh sb="39" eb="40">
      <t>カマ</t>
    </rPh>
    <phoneticPr fontId="3"/>
  </si>
  <si>
    <t>　</t>
    <phoneticPr fontId="3"/>
  </si>
  <si>
    <t>※小項目は承認された予算設計書と名称が異なる場合、予算設計書通りの名称でご記入ください。</t>
    <rPh sb="1" eb="4">
      <t>ショウコウモク</t>
    </rPh>
    <rPh sb="5" eb="7">
      <t>ショウニン</t>
    </rPh>
    <rPh sb="10" eb="12">
      <t>ヨサン</t>
    </rPh>
    <rPh sb="12" eb="15">
      <t>セッケイショ</t>
    </rPh>
    <rPh sb="16" eb="18">
      <t>メイショウ</t>
    </rPh>
    <rPh sb="19" eb="20">
      <t>コト</t>
    </rPh>
    <rPh sb="22" eb="24">
      <t>バアイ</t>
    </rPh>
    <rPh sb="25" eb="27">
      <t>ヨサン</t>
    </rPh>
    <rPh sb="27" eb="30">
      <t>セッケイショ</t>
    </rPh>
    <rPh sb="30" eb="31">
      <t>ドオ</t>
    </rPh>
    <rPh sb="33" eb="35">
      <t>メイショウ</t>
    </rPh>
    <rPh sb="37" eb="39">
      <t>キニュウ</t>
    </rPh>
    <phoneticPr fontId="3"/>
  </si>
  <si>
    <t>（予算設計書と同一の項目を記載）</t>
    <rPh sb="1" eb="3">
      <t>ヨサン</t>
    </rPh>
    <rPh sb="3" eb="6">
      <t>セッケイショ</t>
    </rPh>
    <rPh sb="7" eb="9">
      <t>ドウイツ</t>
    </rPh>
    <rPh sb="10" eb="12">
      <t>コウモク</t>
    </rPh>
    <rPh sb="13" eb="15">
      <t>キサイ</t>
    </rPh>
    <phoneticPr fontId="3"/>
  </si>
  <si>
    <t>外部調査費</t>
    <rPh sb="0" eb="2">
      <t>ガイブ</t>
    </rPh>
    <rPh sb="2" eb="4">
      <t>チョウサ</t>
    </rPh>
    <rPh sb="4" eb="5">
      <t>ヒ</t>
    </rPh>
    <phoneticPr fontId="3"/>
  </si>
  <si>
    <t>1(1)　 直接事業費　コンポーネント1</t>
    <phoneticPr fontId="3"/>
  </si>
  <si>
    <t xml:space="preserve"> ※コンポーネント名は予算設計書に応じて各自記入。必要な項目に応じてコンポーネント数は増減してください。</t>
    <rPh sb="11" eb="13">
      <t>ヨサン</t>
    </rPh>
    <rPh sb="13" eb="16">
      <t>セッケイショ</t>
    </rPh>
    <rPh sb="17" eb="18">
      <t>オウ</t>
    </rPh>
    <rPh sb="20" eb="22">
      <t>カクジ</t>
    </rPh>
    <rPh sb="22" eb="24">
      <t>キニュウ</t>
    </rPh>
    <phoneticPr fontId="3"/>
  </si>
  <si>
    <t>1(3)⑦ 国際スタッフ人件費</t>
    <rPh sb="6" eb="8">
      <t>コクサイ</t>
    </rPh>
    <rPh sb="12" eb="15">
      <t>ジンケンヒ</t>
    </rPh>
    <phoneticPr fontId="3"/>
  </si>
  <si>
    <t>2(1)① 本部スタッフ人件費</t>
    <rPh sb="6" eb="8">
      <t>ホンブ</t>
    </rPh>
    <rPh sb="12" eb="15">
      <t>ジンケンヒ</t>
    </rPh>
    <phoneticPr fontId="3"/>
  </si>
  <si>
    <t>1(1)　 直接事業費　コンポーネント2</t>
    <phoneticPr fontId="3"/>
  </si>
  <si>
    <t>1(1)　 直接事業費　コンポーネント3</t>
    <phoneticPr fontId="3"/>
  </si>
  <si>
    <t>４　外部調査費</t>
    <rPh sb="2" eb="4">
      <t>ガイブ</t>
    </rPh>
    <rPh sb="4" eb="6">
      <t>チョウサ</t>
    </rPh>
    <rPh sb="6" eb="7">
      <t>ヒ</t>
    </rPh>
    <phoneticPr fontId="3"/>
  </si>
  <si>
    <t>役員報酬費 計</t>
    <rPh sb="0" eb="2">
      <t>ヤクイン</t>
    </rPh>
    <rPh sb="2" eb="4">
      <t>ホウシュウ</t>
    </rPh>
    <rPh sb="4" eb="5">
      <t>ヒ</t>
    </rPh>
    <rPh sb="6" eb="7">
      <t>ケイ</t>
    </rPh>
    <phoneticPr fontId="3"/>
  </si>
  <si>
    <t>②職員給与手当</t>
    <rPh sb="1" eb="3">
      <t>ショクイン</t>
    </rPh>
    <rPh sb="3" eb="5">
      <t>キュウヨ</t>
    </rPh>
    <rPh sb="5" eb="7">
      <t>テアテ</t>
    </rPh>
    <phoneticPr fontId="3"/>
  </si>
  <si>
    <t>職員給与手当 計</t>
    <rPh sb="0" eb="2">
      <t>ショクイン</t>
    </rPh>
    <rPh sb="2" eb="4">
      <t>キュウヨ</t>
    </rPh>
    <rPh sb="4" eb="6">
      <t>テアテ</t>
    </rPh>
    <rPh sb="7" eb="8">
      <t>ケイ</t>
    </rPh>
    <phoneticPr fontId="3"/>
  </si>
  <si>
    <t>一般管理費等　支出サマリー</t>
    <rPh sb="0" eb="2">
      <t>イッパン</t>
    </rPh>
    <rPh sb="2" eb="5">
      <t>カンリヒ</t>
    </rPh>
    <rPh sb="5" eb="6">
      <t>トウ</t>
    </rPh>
    <rPh sb="7" eb="9">
      <t>シシュツ</t>
    </rPh>
    <phoneticPr fontId="3"/>
  </si>
  <si>
    <t>項目</t>
  </si>
  <si>
    <t>費目</t>
  </si>
  <si>
    <t>費目ごとのの支出合計</t>
    <rPh sb="0" eb="2">
      <t>ヒモク</t>
    </rPh>
    <rPh sb="6" eb="8">
      <t>シシュツ</t>
    </rPh>
    <rPh sb="8" eb="10">
      <t>ゴウケイ</t>
    </rPh>
    <phoneticPr fontId="3"/>
  </si>
  <si>
    <t>1.一般管理費</t>
    <phoneticPr fontId="3"/>
  </si>
  <si>
    <t>(1)役員報酬</t>
  </si>
  <si>
    <t>(2)職員給与手当</t>
  </si>
  <si>
    <t>(3)退職金</t>
  </si>
  <si>
    <t>(4)法定福利費</t>
  </si>
  <si>
    <t>(5)福利厚生費</t>
  </si>
  <si>
    <t>(6)修繕維持費</t>
  </si>
  <si>
    <t>(7)事務用品費</t>
  </si>
  <si>
    <t>(8)通信交通費</t>
  </si>
  <si>
    <t>(9)動力・用水光熱費</t>
  </si>
  <si>
    <t>(10)調査・研究費</t>
  </si>
  <si>
    <t>(11)広告宣伝費</t>
  </si>
  <si>
    <t>(12)交際費</t>
  </si>
  <si>
    <t>(13)寄付金</t>
  </si>
  <si>
    <t>(14)地代家賃</t>
  </si>
  <si>
    <t>(15)減価償却費</t>
  </si>
  <si>
    <t>(16)試験研究費償却</t>
  </si>
  <si>
    <t>(17)開発費償却</t>
  </si>
  <si>
    <t>(18)租税公課</t>
  </si>
  <si>
    <t>(19)保険料</t>
  </si>
  <si>
    <t>(20)契約保証費</t>
  </si>
  <si>
    <t>(21)雑費</t>
  </si>
  <si>
    <t>2.付加利益</t>
  </si>
  <si>
    <t>(1)法人税、都道府県民税、市町村民税等</t>
  </si>
  <si>
    <t>(2)役員賞与金</t>
  </si>
  <si>
    <t>(3)内部留保金</t>
  </si>
  <si>
    <t>(4)支払利息および割引料、支払保証料その他の営業外費用</t>
  </si>
  <si>
    <t>支出合計</t>
    <rPh sb="0" eb="2">
      <t>シシュツ</t>
    </rPh>
    <rPh sb="2" eb="4">
      <t>ゴウケイ</t>
    </rPh>
    <phoneticPr fontId="3"/>
  </si>
  <si>
    <t>①法人税、都道府県民税、市町村民税等</t>
    <rPh sb="1" eb="4">
      <t>ホウジンゼイ</t>
    </rPh>
    <rPh sb="5" eb="9">
      <t>トドウフケン</t>
    </rPh>
    <rPh sb="9" eb="10">
      <t>ミン</t>
    </rPh>
    <rPh sb="10" eb="11">
      <t>ゼイ</t>
    </rPh>
    <rPh sb="12" eb="15">
      <t>シチョウソン</t>
    </rPh>
    <rPh sb="15" eb="16">
      <t>ミン</t>
    </rPh>
    <rPh sb="16" eb="17">
      <t>ゼイ</t>
    </rPh>
    <rPh sb="17" eb="18">
      <t>トウ</t>
    </rPh>
    <phoneticPr fontId="3"/>
  </si>
  <si>
    <t>法人税、都道府県民税、市町村民税等 計</t>
    <rPh sb="18" eb="19">
      <t>ケイ</t>
    </rPh>
    <phoneticPr fontId="3"/>
  </si>
  <si>
    <t>２．付加利益</t>
    <rPh sb="2" eb="4">
      <t>フカ</t>
    </rPh>
    <rPh sb="4" eb="6">
      <t>リエキ</t>
    </rPh>
    <phoneticPr fontId="3"/>
  </si>
  <si>
    <t>XXX</t>
    <phoneticPr fontId="3"/>
  </si>
  <si>
    <t>XXX 計</t>
    <rPh sb="4" eb="5">
      <t>ケイ</t>
    </rPh>
    <phoneticPr fontId="3"/>
  </si>
  <si>
    <t>4　外部調査費　</t>
    <rPh sb="2" eb="4">
      <t>ガイブ</t>
    </rPh>
    <rPh sb="4" eb="6">
      <t>チョウサ</t>
    </rPh>
    <rPh sb="6" eb="7">
      <t>ヒ</t>
    </rPh>
    <phoneticPr fontId="3"/>
  </si>
  <si>
    <t>自己資金</t>
    <rPh sb="0" eb="2">
      <t>ジコ</t>
    </rPh>
    <rPh sb="2" eb="4">
      <t>シキン</t>
    </rPh>
    <phoneticPr fontId="3"/>
  </si>
  <si>
    <t>総計</t>
    <rPh sb="0" eb="2">
      <t>ソウケイ</t>
    </rPh>
    <phoneticPr fontId="3"/>
  </si>
  <si>
    <t>日当を計上した該当日もしくは該当期間(年月日を記載)</t>
    <rPh sb="0" eb="2">
      <t>ニットウ</t>
    </rPh>
    <rPh sb="3" eb="5">
      <t>ケイジョウ</t>
    </rPh>
    <rPh sb="7" eb="9">
      <t>ガイトウ</t>
    </rPh>
    <rPh sb="9" eb="10">
      <t>ビ</t>
    </rPh>
    <rPh sb="14" eb="16">
      <t>ガイトウ</t>
    </rPh>
    <rPh sb="16" eb="18">
      <t>キカン</t>
    </rPh>
    <rPh sb="19" eb="22">
      <t>ネンガッピ</t>
    </rPh>
    <rPh sb="23" eb="25">
      <t>キサイ</t>
    </rPh>
    <phoneticPr fontId="3"/>
  </si>
  <si>
    <t>宿泊費を計上した該当日もしくは該当期間(年月日を記載)</t>
    <rPh sb="0" eb="3">
      <t>シュクハクヒ</t>
    </rPh>
    <rPh sb="4" eb="6">
      <t>ケイジョウ</t>
    </rPh>
    <rPh sb="8" eb="10">
      <t>ガイトウ</t>
    </rPh>
    <rPh sb="10" eb="11">
      <t>ビ</t>
    </rPh>
    <rPh sb="15" eb="17">
      <t>ガイトウ</t>
    </rPh>
    <rPh sb="17" eb="19">
      <t>キカン</t>
    </rPh>
    <rPh sb="20" eb="23">
      <t>ネンガッピ</t>
    </rPh>
    <rPh sb="24" eb="26">
      <t>キサイ</t>
    </rPh>
    <phoneticPr fontId="3"/>
  </si>
  <si>
    <t>役職名
(同じ役職が複数名いる場合は氏名を記載)</t>
    <rPh sb="0" eb="3">
      <t>ヤクショクメイ</t>
    </rPh>
    <rPh sb="5" eb="6">
      <t>オナ</t>
    </rPh>
    <rPh sb="7" eb="9">
      <t>ヤクショク</t>
    </rPh>
    <rPh sb="10" eb="12">
      <t>フクスウ</t>
    </rPh>
    <rPh sb="12" eb="13">
      <t>メイ</t>
    </rPh>
    <rPh sb="15" eb="17">
      <t>バアイ</t>
    </rPh>
    <rPh sb="18" eb="20">
      <t>シメイ</t>
    </rPh>
    <rPh sb="21" eb="23">
      <t>キサイ</t>
    </rPh>
    <phoneticPr fontId="3"/>
  </si>
  <si>
    <t>会計項目</t>
    <rPh sb="0" eb="2">
      <t>カイケイ</t>
    </rPh>
    <rPh sb="2" eb="4">
      <t>コウモク</t>
    </rPh>
    <phoneticPr fontId="3"/>
  </si>
  <si>
    <t>(1)直接事業費①コンポーネント1</t>
    <rPh sb="3" eb="5">
      <t>チョクセツ</t>
    </rPh>
    <rPh sb="5" eb="8">
      <t>ジギョウヒ</t>
    </rPh>
    <phoneticPr fontId="3"/>
  </si>
  <si>
    <t>1(3)国際スタッフ、現地スタッフ⑦国際スタッフ人件費</t>
    <rPh sb="4" eb="6">
      <t>コクサイ</t>
    </rPh>
    <rPh sb="11" eb="13">
      <t>ゲンチ</t>
    </rPh>
    <rPh sb="18" eb="20">
      <t>コクサイ</t>
    </rPh>
    <rPh sb="24" eb="27">
      <t>ジンケンヒ</t>
    </rPh>
    <phoneticPr fontId="3"/>
  </si>
  <si>
    <t>各費目ごとに合計が分かるように、必要な費目のフォーマットを追加する（以下は例）</t>
    <rPh sb="16" eb="18">
      <t>ヒツヨウ</t>
    </rPh>
    <rPh sb="19" eb="21">
      <t>ヒモク</t>
    </rPh>
    <rPh sb="34" eb="36">
      <t>イカ</t>
    </rPh>
    <rPh sb="37" eb="38">
      <t>レイ</t>
    </rPh>
    <phoneticPr fontId="3"/>
  </si>
  <si>
    <t>３　一般管理費</t>
    <rPh sb="2" eb="4">
      <t>イッパン</t>
    </rPh>
    <rPh sb="4" eb="6">
      <t>カンリ</t>
    </rPh>
    <rPh sb="6" eb="7">
      <t>ヒ</t>
    </rPh>
    <phoneticPr fontId="3"/>
  </si>
  <si>
    <t>3　　  一般管理費</t>
    <rPh sb="5" eb="7">
      <t>イッパン</t>
    </rPh>
    <rPh sb="7" eb="9">
      <t>カンリ</t>
    </rPh>
    <rPh sb="9" eb="10">
      <t>ヒ</t>
    </rPh>
    <phoneticPr fontId="3"/>
  </si>
  <si>
    <t>4　　  外部調査費</t>
    <rPh sb="5" eb="7">
      <t>ガイブ</t>
    </rPh>
    <rPh sb="7" eb="9">
      <t>チョウサ</t>
    </rPh>
    <rPh sb="9" eb="10">
      <t>ヒ</t>
    </rPh>
    <phoneticPr fontId="3"/>
  </si>
  <si>
    <t>　4 外部調査費 合計</t>
    <rPh sb="3" eb="5">
      <t>ガイブ</t>
    </rPh>
    <rPh sb="5" eb="7">
      <t>チョウサ</t>
    </rPh>
    <rPh sb="7" eb="8">
      <t>ヒ</t>
    </rPh>
    <rPh sb="9" eb="10">
      <t>ゴウ</t>
    </rPh>
    <rPh sb="10" eb="11">
      <t>ケイ</t>
    </rPh>
    <phoneticPr fontId="3"/>
  </si>
  <si>
    <t>⑥現地事務所運営用備品・事務用品費</t>
    <rPh sb="1" eb="3">
      <t>ゲンチ</t>
    </rPh>
    <rPh sb="3" eb="5">
      <t>ジム</t>
    </rPh>
    <rPh sb="5" eb="6">
      <t>ショ</t>
    </rPh>
    <rPh sb="6" eb="8">
      <t>ウンエイ</t>
    </rPh>
    <rPh sb="8" eb="9">
      <t>ヨウ</t>
    </rPh>
    <rPh sb="9" eb="11">
      <t>ビヒン</t>
    </rPh>
    <rPh sb="12" eb="14">
      <t>ジム</t>
    </rPh>
    <rPh sb="14" eb="16">
      <t>ヨウヒン</t>
    </rPh>
    <rPh sb="16" eb="17">
      <t>ヒ</t>
    </rPh>
    <phoneticPr fontId="3"/>
  </si>
  <si>
    <t>現地事務所運営用備品・事務用品費 計</t>
    <rPh sb="0" eb="2">
      <t>ゲンチ</t>
    </rPh>
    <rPh sb="2" eb="4">
      <t>ジム</t>
    </rPh>
    <rPh sb="4" eb="5">
      <t>ショ</t>
    </rPh>
    <rPh sb="5" eb="8">
      <t>ウンエイヨウ</t>
    </rPh>
    <rPh sb="8" eb="10">
      <t>ビヒン</t>
    </rPh>
    <rPh sb="11" eb="13">
      <t>ジム</t>
    </rPh>
    <rPh sb="13" eb="15">
      <t>ヨウヒン</t>
    </rPh>
    <rPh sb="15" eb="16">
      <t>ヒ</t>
    </rPh>
    <rPh sb="17" eb="18">
      <t>ケイ</t>
    </rPh>
    <phoneticPr fontId="3"/>
  </si>
  <si>
    <t>(１)一般管理費</t>
    <rPh sb="3" eb="5">
      <t>イッパン</t>
    </rPh>
    <rPh sb="5" eb="8">
      <t>カンリヒ</t>
    </rPh>
    <phoneticPr fontId="3"/>
  </si>
  <si>
    <t>（1）一般管理費 計</t>
    <rPh sb="3" eb="5">
      <t>イッパン</t>
    </rPh>
    <rPh sb="5" eb="7">
      <t>カンリ</t>
    </rPh>
    <phoneticPr fontId="3"/>
  </si>
  <si>
    <t>（2）不可利益 計</t>
    <rPh sb="3" eb="5">
      <t>フカ</t>
    </rPh>
    <rPh sb="5" eb="7">
      <t>リエキ</t>
    </rPh>
    <rPh sb="8" eb="9">
      <t>ケイ</t>
    </rPh>
    <phoneticPr fontId="3"/>
  </si>
  <si>
    <t>3 一般管理費 合計</t>
    <rPh sb="2" eb="4">
      <t>イッパン</t>
    </rPh>
    <rPh sb="4" eb="7">
      <t>カンリヒ</t>
    </rPh>
    <rPh sb="8" eb="9">
      <t>ゴウ</t>
    </rPh>
    <rPh sb="9" eb="10">
      <t>ケイ</t>
    </rPh>
    <phoneticPr fontId="3"/>
  </si>
  <si>
    <t>20％以上減があった場合、理由を記載</t>
    <phoneticPr fontId="3"/>
  </si>
  <si>
    <t>＜政府資金＞</t>
    <rPh sb="1" eb="3">
      <t>セイフ</t>
    </rPh>
    <rPh sb="3" eb="5">
      <t>シキン</t>
    </rPh>
    <phoneticPr fontId="3"/>
  </si>
  <si>
    <t>＜民間資金＞</t>
    <rPh sb="1" eb="3">
      <t>ミンカン</t>
    </rPh>
    <rPh sb="3" eb="5">
      <t>シキン</t>
    </rPh>
    <phoneticPr fontId="3"/>
  </si>
  <si>
    <t>収支報告書</t>
    <phoneticPr fontId="3"/>
  </si>
  <si>
    <t>収支一覧</t>
    <phoneticPr fontId="3"/>
  </si>
  <si>
    <t>XXXXXXXXXXX（XXXX）（プログラム名（期））</t>
    <phoneticPr fontId="3"/>
  </si>
  <si>
    <t>XXXXXXXXXXX（事業名）</t>
    <phoneticPr fontId="3"/>
  </si>
  <si>
    <t>XXXXXXXXXXX（団体名）</t>
    <phoneticPr fontId="3"/>
  </si>
  <si>
    <t>実施期間：</t>
    <phoneticPr fontId="3"/>
  </si>
  <si>
    <t>JPF助成</t>
    <phoneticPr fontId="3"/>
  </si>
  <si>
    <t>出資比率</t>
    <rPh sb="0" eb="2">
      <t>シュッシ</t>
    </rPh>
    <rPh sb="2" eb="4">
      <t>ヒリツ</t>
    </rPh>
    <phoneticPr fontId="3"/>
  </si>
  <si>
    <t>政府資金</t>
    <rPh sb="0" eb="2">
      <t>セイフ</t>
    </rPh>
    <rPh sb="2" eb="4">
      <t>シキン</t>
    </rPh>
    <phoneticPr fontId="3"/>
  </si>
  <si>
    <t>民間資金</t>
    <rPh sb="0" eb="2">
      <t>ミンカン</t>
    </rPh>
    <rPh sb="2" eb="4">
      <t>シキン</t>
    </rPh>
    <phoneticPr fontId="3"/>
  </si>
  <si>
    <t>AF</t>
  </si>
  <si>
    <t>①事務所賃料</t>
    <rPh sb="1" eb="3">
      <t>ジム</t>
    </rPh>
    <rPh sb="3" eb="4">
      <t>ショ</t>
    </rPh>
    <rPh sb="4" eb="6">
      <t>チンリョウ</t>
    </rPh>
    <phoneticPr fontId="3"/>
  </si>
  <si>
    <t>20XX年X月X日～20XX年X月X日</t>
    <phoneticPr fontId="3"/>
  </si>
  <si>
    <t>会計小項目　雑費</t>
    <rPh sb="0" eb="2">
      <t>カイケイ</t>
    </rPh>
    <rPh sb="2" eb="3">
      <t>ショウ</t>
    </rPh>
    <rPh sb="3" eb="5">
      <t>コウモク</t>
    </rPh>
    <rPh sb="6" eb="8">
      <t>ザッピ</t>
    </rPh>
    <phoneticPr fontId="3"/>
  </si>
  <si>
    <t>雑費 計</t>
    <rPh sb="0" eb="2">
      <t>ザッピ</t>
    </rPh>
    <rPh sb="3" eb="4">
      <t>ケイ</t>
    </rPh>
    <phoneticPr fontId="3"/>
  </si>
  <si>
    <r>
      <t>※</t>
    </r>
    <r>
      <rPr>
        <sz val="12"/>
        <color indexed="12"/>
        <rFont val="メイリオ"/>
        <family val="3"/>
        <charset val="128"/>
      </rPr>
      <t>青字</t>
    </r>
    <r>
      <rPr>
        <sz val="12"/>
        <rFont val="メイリオ"/>
        <family val="3"/>
        <charset val="128"/>
      </rPr>
      <t>：例（青字で記載されている金額は例です）</t>
    </r>
    <rPh sb="1" eb="3">
      <t>アオジ</t>
    </rPh>
    <rPh sb="4" eb="5">
      <t>レイ</t>
    </rPh>
    <phoneticPr fontId="3"/>
  </si>
  <si>
    <r>
      <t>※</t>
    </r>
    <r>
      <rPr>
        <sz val="12"/>
        <color indexed="10"/>
        <rFont val="メイリオ"/>
        <family val="3"/>
        <charset val="128"/>
      </rPr>
      <t>薄黄色</t>
    </r>
    <r>
      <rPr>
        <sz val="12"/>
        <rFont val="メイリオ"/>
        <family val="3"/>
        <charset val="128"/>
      </rPr>
      <t>のセルが入力の必要な箇所です。</t>
    </r>
    <rPh sb="1" eb="2">
      <t>ウス</t>
    </rPh>
    <rPh sb="2" eb="4">
      <t>キイロ</t>
    </rPh>
    <rPh sb="3" eb="4">
      <t>イロ</t>
    </rPh>
    <rPh sb="8" eb="10">
      <t>ニュウリョク</t>
    </rPh>
    <rPh sb="11" eb="13">
      <t>ヒツヨウ</t>
    </rPh>
    <rPh sb="14" eb="16">
      <t>カショ</t>
    </rPh>
    <phoneticPr fontId="3"/>
  </si>
  <si>
    <t>一般管理費等適用比率</t>
    <rPh sb="0" eb="2">
      <t>イッパン</t>
    </rPh>
    <rPh sb="2" eb="5">
      <t>カンリヒ</t>
    </rPh>
    <rPh sb="5" eb="6">
      <t>トウ</t>
    </rPh>
    <rPh sb="6" eb="8">
      <t>テキヨウ</t>
    </rPh>
    <rPh sb="8" eb="10">
      <t>ヒリツ</t>
    </rPh>
    <phoneticPr fontId="3"/>
  </si>
  <si>
    <r>
      <t>予算執行状況</t>
    </r>
    <r>
      <rPr>
        <b/>
        <i/>
        <sz val="9"/>
        <color indexed="12"/>
        <rFont val="メイリオ"/>
        <family val="3"/>
        <charset val="128"/>
      </rPr>
      <t>（原則1頁以内）</t>
    </r>
    <phoneticPr fontId="3"/>
  </si>
  <si>
    <r>
      <t xml:space="preserve">3　一般管理費     </t>
    </r>
    <r>
      <rPr>
        <i/>
        <sz val="10"/>
        <color indexed="10"/>
        <rFont val="メイリオ"/>
        <family val="3"/>
        <charset val="128"/>
      </rPr>
      <t>各費目ごとに合計が分かるように、適宜表を修正、追加する</t>
    </r>
    <rPh sb="2" eb="4">
      <t>イッパン</t>
    </rPh>
    <rPh sb="4" eb="7">
      <t>カンリヒ</t>
    </rPh>
    <rPh sb="12" eb="13">
      <t>カク</t>
    </rPh>
    <rPh sb="13" eb="15">
      <t>ヒモク</t>
    </rPh>
    <rPh sb="18" eb="20">
      <t>ゴウケイ</t>
    </rPh>
    <rPh sb="21" eb="22">
      <t>ワ</t>
    </rPh>
    <rPh sb="28" eb="30">
      <t>テキギ</t>
    </rPh>
    <rPh sb="30" eb="31">
      <t>ヒョウ</t>
    </rPh>
    <rPh sb="32" eb="34">
      <t>シュウセイ</t>
    </rPh>
    <rPh sb="35" eb="37">
      <t>ツイカ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</si>
</sst>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0\)"/>
    <numFmt numFmtId="177" formatCode="#,##0.0000;[Red]\-#,##0.0000"/>
    <numFmt numFmtId="178" formatCode="0.0%"/>
    <numFmt numFmtId="179" formatCode="#,##0.0;[Red]\-#,##0.0"/>
    <numFmt numFmtId="180" formatCode="General&quot;％&quot;"/>
  </numFmts>
  <fonts count="44"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color indexed="81"/>
      <name val="Meiryo UI"/>
      <family val="3"/>
      <charset val="128"/>
    </font>
    <font>
      <b/>
      <sz val="12"/>
      <name val="メイリオ"/>
      <family val="3"/>
      <charset val="128"/>
    </font>
    <font>
      <sz val="11"/>
      <name val="メイリオ"/>
      <family val="3"/>
      <charset val="128"/>
    </font>
    <font>
      <sz val="12"/>
      <name val="メイリオ"/>
      <family val="3"/>
      <charset val="128"/>
    </font>
    <font>
      <sz val="12"/>
      <color indexed="48"/>
      <name val="メイリオ"/>
      <family val="3"/>
      <charset val="128"/>
    </font>
    <font>
      <sz val="12"/>
      <color rgb="FF0000FF"/>
      <name val="メイリオ"/>
      <family val="3"/>
      <charset val="128"/>
    </font>
    <font>
      <sz val="11"/>
      <color rgb="FF0000FF"/>
      <name val="メイリオ"/>
      <family val="3"/>
      <charset val="128"/>
    </font>
    <font>
      <sz val="11"/>
      <color indexed="48"/>
      <name val="メイリオ"/>
      <family val="3"/>
      <charset val="128"/>
    </font>
    <font>
      <b/>
      <sz val="10"/>
      <name val="メイリオ"/>
      <family val="3"/>
      <charset val="128"/>
    </font>
    <font>
      <sz val="10"/>
      <name val="メイリオ"/>
      <family val="3"/>
      <charset val="128"/>
    </font>
    <font>
      <sz val="10"/>
      <color theme="1"/>
      <name val="メイリオ"/>
      <family val="3"/>
      <charset val="128"/>
    </font>
    <font>
      <sz val="10"/>
      <color indexed="48"/>
      <name val="メイリオ"/>
      <family val="3"/>
      <charset val="128"/>
    </font>
    <font>
      <u/>
      <sz val="10"/>
      <color theme="1"/>
      <name val="メイリオ"/>
      <family val="3"/>
      <charset val="128"/>
    </font>
    <font>
      <u/>
      <sz val="10"/>
      <name val="メイリオ"/>
      <family val="3"/>
      <charset val="128"/>
    </font>
    <font>
      <u/>
      <sz val="10"/>
      <color indexed="48"/>
      <name val="メイリオ"/>
      <family val="3"/>
      <charset val="128"/>
    </font>
    <font>
      <b/>
      <u/>
      <sz val="10"/>
      <name val="メイリオ"/>
      <family val="3"/>
      <charset val="128"/>
    </font>
    <font>
      <sz val="12"/>
      <color theme="1"/>
      <name val="メイリオ"/>
      <family val="3"/>
      <charset val="128"/>
    </font>
    <font>
      <u val="singleAccounting"/>
      <sz val="10"/>
      <color rgb="FF0070C0"/>
      <name val="メイリオ"/>
      <family val="3"/>
      <charset val="128"/>
    </font>
    <font>
      <sz val="10"/>
      <color rgb="FF0070C0"/>
      <name val="メイリオ"/>
      <family val="3"/>
      <charset val="128"/>
    </font>
    <font>
      <u val="singleAccounting"/>
      <sz val="10"/>
      <name val="メイリオ"/>
      <family val="3"/>
      <charset val="128"/>
    </font>
    <font>
      <u val="singleAccounting"/>
      <sz val="10"/>
      <color theme="1"/>
      <name val="メイリオ"/>
      <family val="3"/>
      <charset val="128"/>
    </font>
    <font>
      <sz val="10"/>
      <color rgb="FF0000FF"/>
      <name val="メイリオ"/>
      <family val="3"/>
      <charset val="128"/>
    </font>
    <font>
      <sz val="10"/>
      <color indexed="12"/>
      <name val="メイリオ"/>
      <family val="3"/>
      <charset val="128"/>
    </font>
    <font>
      <u val="singleAccounting"/>
      <sz val="10"/>
      <color indexed="48"/>
      <name val="メイリオ"/>
      <family val="3"/>
      <charset val="128"/>
    </font>
    <font>
      <b/>
      <u val="singleAccounting"/>
      <sz val="10"/>
      <name val="メイリオ"/>
      <family val="3"/>
      <charset val="128"/>
    </font>
    <font>
      <b/>
      <sz val="10"/>
      <color rgb="FF0070C0"/>
      <name val="メイリオ"/>
      <family val="3"/>
      <charset val="128"/>
    </font>
    <font>
      <b/>
      <sz val="11"/>
      <name val="メイリオ"/>
      <family val="3"/>
      <charset val="128"/>
    </font>
    <font>
      <sz val="11"/>
      <color theme="1"/>
      <name val="メイリオ"/>
      <family val="3"/>
      <charset val="128"/>
    </font>
    <font>
      <sz val="12"/>
      <color indexed="12"/>
      <name val="メイリオ"/>
      <family val="3"/>
      <charset val="128"/>
    </font>
    <font>
      <sz val="12"/>
      <color indexed="10"/>
      <name val="メイリオ"/>
      <family val="3"/>
      <charset val="128"/>
    </font>
    <font>
      <sz val="10"/>
      <color indexed="81"/>
      <name val="Meiryo UI"/>
      <family val="3"/>
      <charset val="128"/>
    </font>
    <font>
      <sz val="9"/>
      <name val="メイリオ"/>
      <family val="3"/>
      <charset val="128"/>
    </font>
    <font>
      <sz val="9"/>
      <color rgb="FF0000FF"/>
      <name val="メイリオ"/>
      <family val="3"/>
      <charset val="128"/>
    </font>
    <font>
      <b/>
      <sz val="9"/>
      <name val="メイリオ"/>
      <family val="3"/>
      <charset val="128"/>
    </font>
    <font>
      <b/>
      <i/>
      <sz val="9"/>
      <color indexed="12"/>
      <name val="メイリオ"/>
      <family val="3"/>
      <charset val="128"/>
    </font>
    <font>
      <sz val="10"/>
      <color indexed="10"/>
      <name val="メイリオ"/>
      <family val="3"/>
      <charset val="128"/>
    </font>
    <font>
      <sz val="10"/>
      <color indexed="14"/>
      <name val="メイリオ"/>
      <family val="3"/>
      <charset val="128"/>
    </font>
    <font>
      <sz val="10"/>
      <color rgb="FFFF0000"/>
      <name val="メイリオ"/>
      <family val="3"/>
      <charset val="128"/>
    </font>
    <font>
      <i/>
      <sz val="10"/>
      <color indexed="10"/>
      <name val="メイリオ"/>
      <family val="3"/>
      <charset val="128"/>
    </font>
    <font>
      <i/>
      <sz val="10"/>
      <color rgb="FFFF0000"/>
      <name val="メイリオ"/>
      <family val="3"/>
      <charset val="128"/>
    </font>
  </fonts>
  <fills count="9">
    <fill>
      <patternFill patternType="none"/>
    </fill>
    <fill>
      <patternFill patternType="gray125"/>
    </fill>
    <fill>
      <patternFill patternType="solid">
        <fgColor indexed="44"/>
        <bgColor indexed="64"/>
      </patternFill>
    </fill>
    <fill>
      <patternFill patternType="solid">
        <fgColor rgb="FF99CCFF"/>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39997558519241921"/>
        <bgColor indexed="64"/>
      </patternFill>
    </fill>
  </fills>
  <borders count="39">
    <border>
      <left/>
      <right/>
      <top/>
      <bottom/>
      <diagonal/>
    </border>
    <border>
      <left/>
      <right/>
      <top style="thin">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s>
  <cellStyleXfs count="5">
    <xf numFmtId="0" fontId="0" fillId="0" borderId="0"/>
    <xf numFmtId="9" fontId="1" fillId="0" borderId="0" applyFont="0" applyFill="0" applyBorder="0" applyAlignment="0" applyProtection="0">
      <alignment vertical="center"/>
    </xf>
    <xf numFmtId="38" fontId="2" fillId="0" borderId="0" applyFont="0" applyFill="0" applyBorder="0" applyAlignment="0" applyProtection="0"/>
    <xf numFmtId="38" fontId="1" fillId="0" borderId="0" applyFont="0" applyFill="0" applyBorder="0" applyAlignment="0" applyProtection="0"/>
    <xf numFmtId="0" fontId="1" fillId="0" borderId="0">
      <alignment vertical="center"/>
    </xf>
  </cellStyleXfs>
  <cellXfs count="353">
    <xf numFmtId="0" fontId="0" fillId="0" borderId="0" xfId="0"/>
    <xf numFmtId="0" fontId="5" fillId="0" borderId="0" xfId="4" applyFont="1" applyFill="1" applyBorder="1" applyAlignment="1">
      <alignment horizontal="left" vertical="center"/>
    </xf>
    <xf numFmtId="0" fontId="5" fillId="0" borderId="0" xfId="4" applyFont="1" applyFill="1" applyBorder="1" applyAlignment="1">
      <alignment horizontal="center" vertical="center"/>
    </xf>
    <xf numFmtId="0" fontId="5" fillId="5" borderId="0" xfId="4" applyFont="1" applyFill="1" applyBorder="1" applyAlignment="1">
      <alignment horizontal="center" vertical="center"/>
    </xf>
    <xf numFmtId="0" fontId="5" fillId="0" borderId="0" xfId="4" applyFont="1"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178" fontId="5" fillId="0" borderId="0" xfId="1" applyNumberFormat="1" applyFont="1" applyFill="1" applyBorder="1" applyAlignment="1">
      <alignment horizontal="center" vertical="center"/>
    </xf>
    <xf numFmtId="0" fontId="7" fillId="0" borderId="0" xfId="4" applyFont="1" applyFill="1" applyBorder="1" applyAlignment="1">
      <alignment vertical="center"/>
    </xf>
    <xf numFmtId="0" fontId="7" fillId="0" borderId="0" xfId="4" applyFont="1" applyFill="1" applyBorder="1" applyAlignment="1">
      <alignment horizontal="left" vertical="center"/>
    </xf>
    <xf numFmtId="0" fontId="7" fillId="0" borderId="0" xfId="4" applyFont="1" applyFill="1" applyBorder="1" applyAlignment="1">
      <alignment vertical="center" wrapText="1"/>
    </xf>
    <xf numFmtId="0" fontId="8" fillId="5" borderId="0" xfId="4" applyFont="1" applyFill="1" applyBorder="1" applyAlignment="1">
      <alignment horizontal="left" vertical="center"/>
    </xf>
    <xf numFmtId="0" fontId="8" fillId="5" borderId="0" xfId="4" applyFont="1" applyFill="1" applyBorder="1" applyAlignment="1">
      <alignment horizontal="center" vertical="center"/>
    </xf>
    <xf numFmtId="0" fontId="9" fillId="4" borderId="0" xfId="4" applyFont="1" applyFill="1" applyBorder="1" applyAlignment="1">
      <alignment horizontal="center" vertical="center"/>
    </xf>
    <xf numFmtId="0" fontId="10" fillId="4" borderId="0" xfId="0" applyFont="1" applyFill="1" applyAlignment="1">
      <alignment horizontal="center" vertical="center"/>
    </xf>
    <xf numFmtId="0" fontId="10" fillId="4" borderId="0" xfId="0" applyFont="1" applyFill="1" applyAlignment="1">
      <alignment horizontal="center" vertical="center"/>
    </xf>
    <xf numFmtId="178" fontId="7" fillId="6" borderId="0" xfId="1" applyNumberFormat="1" applyFont="1" applyFill="1" applyBorder="1" applyAlignment="1">
      <alignment horizontal="center" vertical="center"/>
    </xf>
    <xf numFmtId="0" fontId="7" fillId="5" borderId="0" xfId="4" applyFont="1" applyFill="1" applyBorder="1" applyAlignment="1">
      <alignment horizontal="center" vertical="center"/>
    </xf>
    <xf numFmtId="0" fontId="7" fillId="6" borderId="0" xfId="4" applyFont="1" applyFill="1" applyBorder="1" applyAlignment="1">
      <alignment horizontal="center" vertical="center"/>
    </xf>
    <xf numFmtId="178" fontId="8" fillId="4" borderId="0" xfId="1" applyNumberFormat="1" applyFont="1" applyFill="1" applyBorder="1" applyAlignment="1">
      <alignment horizontal="right" vertical="center"/>
    </xf>
    <xf numFmtId="0" fontId="8" fillId="5" borderId="0" xfId="4" applyFont="1" applyFill="1" applyBorder="1" applyAlignment="1">
      <alignment horizontal="center" vertical="center" wrapText="1"/>
    </xf>
    <xf numFmtId="38" fontId="8" fillId="5" borderId="0" xfId="2" applyFont="1" applyFill="1" applyBorder="1" applyAlignment="1">
      <alignment horizontal="center" vertical="center"/>
    </xf>
    <xf numFmtId="178" fontId="7" fillId="5" borderId="0" xfId="1" applyNumberFormat="1" applyFont="1" applyFill="1" applyBorder="1" applyAlignment="1">
      <alignment horizontal="center" vertical="center"/>
    </xf>
    <xf numFmtId="0" fontId="7" fillId="5" borderId="0" xfId="4" applyFont="1" applyFill="1" applyBorder="1" applyAlignment="1">
      <alignment vertical="center"/>
    </xf>
    <xf numFmtId="178" fontId="7" fillId="5" borderId="0" xfId="1" applyNumberFormat="1" applyFont="1" applyFill="1" applyBorder="1" applyAlignment="1">
      <alignment horizontal="right" vertical="center"/>
    </xf>
    <xf numFmtId="178" fontId="8" fillId="5" borderId="0" xfId="1" applyNumberFormat="1" applyFont="1" applyFill="1" applyBorder="1" applyAlignment="1">
      <alignment horizontal="center" vertical="center"/>
    </xf>
    <xf numFmtId="10" fontId="7" fillId="5" borderId="0" xfId="1" applyNumberFormat="1" applyFont="1" applyFill="1" applyBorder="1" applyAlignment="1">
      <alignment vertical="center"/>
    </xf>
    <xf numFmtId="0" fontId="7" fillId="5" borderId="0" xfId="4" applyFont="1" applyFill="1" applyBorder="1" applyAlignment="1">
      <alignment horizontal="left" vertical="center"/>
    </xf>
    <xf numFmtId="0" fontId="7" fillId="5" borderId="0" xfId="4" applyFont="1" applyFill="1" applyBorder="1" applyAlignment="1">
      <alignment horizontal="center" vertical="center" wrapText="1"/>
    </xf>
    <xf numFmtId="38" fontId="7" fillId="5" borderId="0" xfId="2" applyFont="1" applyFill="1" applyBorder="1" applyAlignment="1">
      <alignment horizontal="center" vertical="center"/>
    </xf>
    <xf numFmtId="0" fontId="7" fillId="0" borderId="0" xfId="4" applyFont="1" applyFill="1" applyBorder="1" applyAlignment="1">
      <alignment horizontal="center" vertical="center"/>
    </xf>
    <xf numFmtId="0" fontId="5" fillId="0" borderId="0" xfId="4" applyFont="1" applyFill="1" applyBorder="1" applyAlignment="1">
      <alignment horizontal="right" vertical="center"/>
    </xf>
    <xf numFmtId="0" fontId="9" fillId="4" borderId="0" xfId="4" applyFont="1" applyFill="1" applyBorder="1" applyAlignment="1">
      <alignment horizontal="left" vertical="center"/>
    </xf>
    <xf numFmtId="0" fontId="6" fillId="4" borderId="0" xfId="0" applyFont="1" applyFill="1" applyAlignment="1">
      <alignment vertical="center"/>
    </xf>
    <xf numFmtId="0" fontId="6" fillId="4" borderId="0" xfId="0" applyFont="1" applyFill="1" applyAlignment="1">
      <alignment vertical="center"/>
    </xf>
    <xf numFmtId="38" fontId="7" fillId="0" borderId="0" xfId="2" applyFont="1" applyFill="1" applyBorder="1" applyAlignment="1">
      <alignment vertical="center"/>
    </xf>
    <xf numFmtId="178" fontId="7" fillId="0" borderId="0" xfId="1" applyNumberFormat="1" applyFont="1" applyFill="1" applyBorder="1" applyAlignment="1">
      <alignment vertical="center"/>
    </xf>
    <xf numFmtId="0" fontId="7" fillId="0" borderId="0" xfId="4" applyFont="1" applyFill="1" applyBorder="1" applyAlignment="1">
      <alignment horizontal="center" vertical="center" wrapText="1"/>
    </xf>
    <xf numFmtId="0" fontId="7" fillId="0" borderId="24" xfId="4" applyFont="1" applyFill="1" applyBorder="1" applyAlignment="1">
      <alignment horizontal="center" vertical="center"/>
    </xf>
    <xf numFmtId="0" fontId="6" fillId="0" borderId="24" xfId="0" applyFont="1" applyBorder="1" applyAlignment="1">
      <alignment horizontal="center" vertical="center"/>
    </xf>
    <xf numFmtId="38" fontId="7" fillId="0" borderId="1" xfId="2" applyFont="1" applyFill="1" applyBorder="1" applyAlignment="1">
      <alignment horizontal="center" vertical="center"/>
    </xf>
    <xf numFmtId="38" fontId="7" fillId="6" borderId="1" xfId="2" applyFont="1" applyFill="1" applyBorder="1" applyAlignment="1">
      <alignment horizontal="center" vertical="center"/>
    </xf>
    <xf numFmtId="0" fontId="7" fillId="5" borderId="1" xfId="4" applyFont="1" applyFill="1" applyBorder="1" applyAlignment="1">
      <alignment horizontal="center" vertical="center"/>
    </xf>
    <xf numFmtId="38" fontId="5" fillId="5" borderId="1" xfId="2" applyFont="1" applyFill="1" applyBorder="1" applyAlignment="1">
      <alignment horizontal="center" vertical="center"/>
    </xf>
    <xf numFmtId="38" fontId="7" fillId="5" borderId="1" xfId="2" applyFont="1" applyFill="1" applyBorder="1" applyAlignment="1">
      <alignment horizontal="center" vertical="center"/>
    </xf>
    <xf numFmtId="178" fontId="7" fillId="0" borderId="1" xfId="1" applyNumberFormat="1" applyFont="1" applyFill="1" applyBorder="1" applyAlignment="1">
      <alignment horizontal="center" vertical="center" wrapText="1"/>
    </xf>
    <xf numFmtId="38" fontId="7" fillId="5" borderId="0" xfId="2" applyFont="1" applyFill="1" applyBorder="1" applyAlignment="1">
      <alignment horizontal="right" vertical="center"/>
    </xf>
    <xf numFmtId="38" fontId="7" fillId="0" borderId="0" xfId="2" applyFont="1" applyFill="1" applyBorder="1" applyAlignment="1">
      <alignment horizontal="center" vertical="center"/>
    </xf>
    <xf numFmtId="38" fontId="5" fillId="0" borderId="0" xfId="2" applyFont="1" applyFill="1" applyBorder="1" applyAlignment="1">
      <alignment horizontal="center" vertical="center"/>
    </xf>
    <xf numFmtId="38" fontId="5" fillId="5" borderId="0" xfId="2" applyFont="1" applyFill="1" applyBorder="1" applyAlignment="1">
      <alignment horizontal="center" vertical="center"/>
    </xf>
    <xf numFmtId="178" fontId="7" fillId="0" borderId="0" xfId="1" applyNumberFormat="1" applyFont="1" applyFill="1" applyBorder="1" applyAlignment="1">
      <alignment horizontal="center" vertical="center"/>
    </xf>
    <xf numFmtId="179" fontId="7" fillId="0" borderId="0" xfId="2" applyNumberFormat="1" applyFont="1" applyFill="1" applyBorder="1" applyAlignment="1">
      <alignment vertical="center"/>
    </xf>
    <xf numFmtId="38" fontId="7" fillId="2" borderId="0" xfId="2" applyFont="1" applyFill="1" applyBorder="1" applyAlignment="1">
      <alignment vertical="center"/>
    </xf>
    <xf numFmtId="38" fontId="7" fillId="2" borderId="0" xfId="2" applyFont="1" applyFill="1" applyBorder="1" applyAlignment="1">
      <alignment vertical="center" wrapText="1"/>
    </xf>
    <xf numFmtId="176" fontId="11" fillId="4" borderId="0" xfId="2" applyNumberFormat="1" applyFont="1" applyFill="1" applyBorder="1" applyAlignment="1">
      <alignment vertical="center"/>
    </xf>
    <xf numFmtId="176" fontId="7" fillId="5" borderId="0" xfId="2" applyNumberFormat="1" applyFont="1" applyFill="1" applyBorder="1" applyAlignment="1">
      <alignment horizontal="center" vertical="center"/>
    </xf>
    <xf numFmtId="176" fontId="6" fillId="5" borderId="0" xfId="2" applyNumberFormat="1" applyFont="1" applyFill="1" applyBorder="1" applyAlignment="1">
      <alignment horizontal="center" vertical="center"/>
    </xf>
    <xf numFmtId="176" fontId="6" fillId="2" borderId="0" xfId="2" applyNumberFormat="1" applyFont="1" applyFill="1" applyBorder="1" applyAlignment="1">
      <alignment horizontal="right" vertical="center"/>
    </xf>
    <xf numFmtId="176" fontId="12" fillId="5" borderId="0" xfId="2" applyNumberFormat="1" applyFont="1" applyFill="1" applyBorder="1" applyAlignment="1">
      <alignment horizontal="center" vertical="center"/>
    </xf>
    <xf numFmtId="176" fontId="13" fillId="3" borderId="0" xfId="2" applyNumberFormat="1" applyFont="1" applyFill="1" applyBorder="1" applyAlignment="1">
      <alignment horizontal="right" vertical="center"/>
    </xf>
    <xf numFmtId="176" fontId="13" fillId="5" borderId="0" xfId="2" applyNumberFormat="1" applyFont="1" applyFill="1" applyBorder="1" applyAlignment="1">
      <alignment vertical="center"/>
    </xf>
    <xf numFmtId="10" fontId="13" fillId="2" borderId="0" xfId="1" applyNumberFormat="1" applyFont="1" applyFill="1" applyBorder="1" applyAlignment="1">
      <alignment horizontal="right" vertical="center"/>
    </xf>
    <xf numFmtId="176" fontId="13" fillId="5" borderId="0" xfId="2" applyNumberFormat="1" applyFont="1" applyFill="1" applyBorder="1" applyAlignment="1">
      <alignment horizontal="center" vertical="center"/>
    </xf>
    <xf numFmtId="176" fontId="13" fillId="4" borderId="0" xfId="4" applyNumberFormat="1" applyFont="1" applyFill="1" applyBorder="1" applyAlignment="1">
      <alignment vertical="center"/>
    </xf>
    <xf numFmtId="176" fontId="13" fillId="3" borderId="0" xfId="4" applyNumberFormat="1" applyFont="1" applyFill="1" applyBorder="1" applyAlignment="1">
      <alignment vertical="center"/>
    </xf>
    <xf numFmtId="38" fontId="7" fillId="0" borderId="0" xfId="2" applyFont="1" applyFill="1" applyBorder="1" applyAlignment="1">
      <alignment vertical="center" wrapText="1"/>
    </xf>
    <xf numFmtId="176" fontId="13" fillId="0" borderId="0" xfId="2" applyNumberFormat="1" applyFont="1" applyFill="1" applyBorder="1" applyAlignment="1">
      <alignment vertical="center"/>
    </xf>
    <xf numFmtId="10" fontId="13" fillId="0" borderId="0" xfId="1" applyNumberFormat="1" applyFont="1" applyFill="1" applyBorder="1" applyAlignment="1">
      <alignment vertical="center"/>
    </xf>
    <xf numFmtId="176" fontId="13" fillId="0" borderId="0" xfId="4" applyNumberFormat="1" applyFont="1" applyFill="1" applyBorder="1" applyAlignment="1">
      <alignment vertical="center"/>
    </xf>
    <xf numFmtId="38" fontId="5" fillId="0" borderId="0" xfId="2" applyFont="1" applyFill="1" applyBorder="1" applyAlignment="1">
      <alignment vertical="center"/>
    </xf>
    <xf numFmtId="38" fontId="5" fillId="0" borderId="0" xfId="2" applyFont="1" applyFill="1" applyBorder="1" applyAlignment="1">
      <alignment vertical="center" wrapText="1"/>
    </xf>
    <xf numFmtId="38" fontId="7" fillId="5" borderId="0" xfId="2" applyFont="1" applyFill="1" applyBorder="1" applyAlignment="1">
      <alignment vertical="center"/>
    </xf>
    <xf numFmtId="176" fontId="14" fillId="0" borderId="0" xfId="2" applyNumberFormat="1" applyFont="1" applyFill="1" applyBorder="1" applyAlignment="1">
      <alignment horizontal="right" vertical="center"/>
    </xf>
    <xf numFmtId="176" fontId="7" fillId="5" borderId="0" xfId="2" applyNumberFormat="1" applyFont="1" applyFill="1" applyBorder="1" applyAlignment="1">
      <alignment vertical="center"/>
    </xf>
    <xf numFmtId="176" fontId="14" fillId="5" borderId="0" xfId="2" applyNumberFormat="1" applyFont="1" applyFill="1" applyBorder="1" applyAlignment="1">
      <alignment vertical="center"/>
    </xf>
    <xf numFmtId="176" fontId="13" fillId="0" borderId="0" xfId="2" applyNumberFormat="1" applyFont="1" applyFill="1" applyBorder="1" applyAlignment="1">
      <alignment horizontal="right" vertical="center"/>
    </xf>
    <xf numFmtId="176" fontId="15" fillId="5" borderId="0" xfId="2" applyNumberFormat="1" applyFont="1" applyFill="1" applyBorder="1" applyAlignment="1">
      <alignment horizontal="center" vertical="center"/>
    </xf>
    <xf numFmtId="176" fontId="13" fillId="5" borderId="0" xfId="2" applyNumberFormat="1" applyFont="1" applyFill="1" applyBorder="1" applyAlignment="1">
      <alignment horizontal="right" vertical="center"/>
    </xf>
    <xf numFmtId="10" fontId="14" fillId="0" borderId="0" xfId="1" applyNumberFormat="1" applyFont="1" applyFill="1" applyBorder="1" applyAlignment="1">
      <alignment horizontal="right" vertical="center"/>
    </xf>
    <xf numFmtId="176" fontId="16" fillId="0" borderId="0" xfId="2" applyNumberFormat="1" applyFont="1" applyFill="1" applyBorder="1" applyAlignment="1">
      <alignment horizontal="right" vertical="center"/>
    </xf>
    <xf numFmtId="176" fontId="16" fillId="5" borderId="0" xfId="2" applyNumberFormat="1" applyFont="1" applyFill="1" applyBorder="1" applyAlignment="1">
      <alignment vertical="center"/>
    </xf>
    <xf numFmtId="176" fontId="17" fillId="0" borderId="0" xfId="2" applyNumberFormat="1" applyFont="1" applyFill="1" applyBorder="1" applyAlignment="1">
      <alignment horizontal="right" vertical="center"/>
    </xf>
    <xf numFmtId="176" fontId="18" fillId="5" borderId="0" xfId="2" applyNumberFormat="1" applyFont="1" applyFill="1" applyBorder="1" applyAlignment="1">
      <alignment horizontal="center" vertical="center"/>
    </xf>
    <xf numFmtId="176" fontId="17" fillId="5" borderId="0" xfId="2" applyNumberFormat="1" applyFont="1" applyFill="1" applyBorder="1" applyAlignment="1">
      <alignment horizontal="right" vertical="center"/>
    </xf>
    <xf numFmtId="10" fontId="16" fillId="0" borderId="0" xfId="1" applyNumberFormat="1" applyFont="1" applyFill="1" applyBorder="1" applyAlignment="1">
      <alignment horizontal="right" vertical="center"/>
    </xf>
    <xf numFmtId="176" fontId="19" fillId="5" borderId="0" xfId="2" applyNumberFormat="1" applyFont="1" applyFill="1" applyBorder="1" applyAlignment="1">
      <alignment horizontal="right" vertical="center"/>
    </xf>
    <xf numFmtId="38" fontId="20" fillId="0" borderId="0" xfId="2" applyFont="1" applyFill="1" applyBorder="1" applyAlignment="1">
      <alignment horizontal="left" vertical="center" wrapText="1"/>
    </xf>
    <xf numFmtId="0" fontId="7" fillId="4" borderId="0" xfId="4" applyFont="1" applyFill="1" applyBorder="1" applyAlignment="1">
      <alignment vertical="center"/>
    </xf>
    <xf numFmtId="176" fontId="21" fillId="4" borderId="0" xfId="2" applyNumberFormat="1" applyFont="1" applyFill="1" applyBorder="1" applyAlignment="1">
      <alignment horizontal="right" vertical="center"/>
    </xf>
    <xf numFmtId="176" fontId="22" fillId="5" borderId="0" xfId="2" applyNumberFormat="1" applyFont="1" applyFill="1" applyBorder="1" applyAlignment="1">
      <alignment vertical="center"/>
    </xf>
    <xf numFmtId="176" fontId="23" fillId="7" borderId="0" xfId="2" applyNumberFormat="1" applyFont="1" applyFill="1" applyBorder="1" applyAlignment="1">
      <alignment horizontal="right" vertical="center"/>
    </xf>
    <xf numFmtId="176" fontId="24" fillId="0" borderId="0" xfId="2" applyNumberFormat="1" applyFont="1" applyFill="1" applyBorder="1" applyAlignment="1">
      <alignment horizontal="right" vertical="center"/>
    </xf>
    <xf numFmtId="176" fontId="25" fillId="4" borderId="0" xfId="2" applyNumberFormat="1" applyFont="1" applyFill="1" applyBorder="1" applyAlignment="1">
      <alignment vertical="center"/>
    </xf>
    <xf numFmtId="38" fontId="20" fillId="0" borderId="0" xfId="2" applyFont="1" applyFill="1" applyBorder="1" applyAlignment="1">
      <alignment vertical="center" wrapText="1"/>
    </xf>
    <xf numFmtId="0" fontId="8" fillId="4" borderId="0" xfId="4" applyFont="1" applyFill="1" applyBorder="1" applyAlignment="1">
      <alignment vertical="center"/>
    </xf>
    <xf numFmtId="176" fontId="22" fillId="4" borderId="0" xfId="2" applyNumberFormat="1" applyFont="1" applyFill="1" applyBorder="1" applyAlignment="1">
      <alignment horizontal="right" vertical="center"/>
    </xf>
    <xf numFmtId="176" fontId="7" fillId="5" borderId="0" xfId="2" applyNumberFormat="1" applyFont="1" applyFill="1" applyBorder="1" applyAlignment="1">
      <alignment horizontal="right" vertical="center"/>
    </xf>
    <xf numFmtId="176" fontId="22" fillId="5" borderId="0" xfId="2" applyNumberFormat="1" applyFont="1" applyFill="1" applyBorder="1" applyAlignment="1">
      <alignment horizontal="right" vertical="center"/>
    </xf>
    <xf numFmtId="176" fontId="13" fillId="7" borderId="0" xfId="2" applyNumberFormat="1" applyFont="1" applyFill="1" applyBorder="1" applyAlignment="1">
      <alignment horizontal="right" vertical="center"/>
    </xf>
    <xf numFmtId="38" fontId="26" fillId="0" borderId="0" xfId="2" applyFont="1" applyFill="1" applyBorder="1" applyAlignment="1">
      <alignment horizontal="left" vertical="center"/>
    </xf>
    <xf numFmtId="0" fontId="8" fillId="0" borderId="0" xfId="4" applyFont="1" applyFill="1" applyBorder="1" applyAlignment="1">
      <alignment vertical="center"/>
    </xf>
    <xf numFmtId="176" fontId="15" fillId="0" borderId="0" xfId="2" applyNumberFormat="1" applyFont="1" applyFill="1" applyBorder="1" applyAlignment="1">
      <alignment horizontal="right" vertical="center"/>
    </xf>
    <xf numFmtId="176" fontId="15" fillId="5" borderId="0" xfId="2" applyNumberFormat="1" applyFont="1" applyFill="1" applyBorder="1" applyAlignment="1">
      <alignment horizontal="right" vertical="center"/>
    </xf>
    <xf numFmtId="38" fontId="7" fillId="0" borderId="0" xfId="2" applyFont="1" applyFill="1" applyBorder="1" applyAlignment="1">
      <alignment horizontal="left" vertical="center" wrapText="1"/>
    </xf>
    <xf numFmtId="176" fontId="24" fillId="5" borderId="0" xfId="2" applyNumberFormat="1" applyFont="1" applyFill="1" applyBorder="1" applyAlignment="1">
      <alignment vertical="center"/>
    </xf>
    <xf numFmtId="176" fontId="23" fillId="0" borderId="0" xfId="2" applyNumberFormat="1" applyFont="1" applyFill="1" applyBorder="1" applyAlignment="1">
      <alignment horizontal="right" vertical="center"/>
    </xf>
    <xf numFmtId="176" fontId="27" fillId="5" borderId="0" xfId="2" applyNumberFormat="1" applyFont="1" applyFill="1" applyBorder="1" applyAlignment="1">
      <alignment horizontal="center" vertical="center"/>
    </xf>
    <xf numFmtId="176" fontId="23" fillId="5" borderId="0" xfId="2" applyNumberFormat="1" applyFont="1" applyFill="1" applyBorder="1" applyAlignment="1">
      <alignment horizontal="right" vertical="center"/>
    </xf>
    <xf numFmtId="10" fontId="24" fillId="0" borderId="0" xfId="1" applyNumberFormat="1" applyFont="1" applyFill="1" applyBorder="1" applyAlignment="1">
      <alignment horizontal="right" vertical="center"/>
    </xf>
    <xf numFmtId="176" fontId="28" fillId="5" borderId="0" xfId="2" applyNumberFormat="1" applyFont="1" applyFill="1" applyBorder="1" applyAlignment="1">
      <alignment horizontal="right" vertical="center"/>
    </xf>
    <xf numFmtId="176" fontId="15" fillId="4" borderId="0" xfId="2" applyNumberFormat="1" applyFont="1" applyFill="1" applyBorder="1" applyAlignment="1">
      <alignment horizontal="right" vertical="center"/>
    </xf>
    <xf numFmtId="176" fontId="15" fillId="5" borderId="0" xfId="2" applyNumberFormat="1" applyFont="1" applyFill="1" applyBorder="1" applyAlignment="1">
      <alignment vertical="center"/>
    </xf>
    <xf numFmtId="176" fontId="27" fillId="4" borderId="0" xfId="2" applyNumberFormat="1" applyFont="1" applyFill="1" applyBorder="1" applyAlignment="1">
      <alignment horizontal="right" vertical="center"/>
    </xf>
    <xf numFmtId="176" fontId="27" fillId="5" borderId="0" xfId="2" applyNumberFormat="1" applyFont="1" applyFill="1" applyBorder="1" applyAlignment="1">
      <alignment vertical="center"/>
    </xf>
    <xf numFmtId="176" fontId="12" fillId="5" borderId="0" xfId="2" applyNumberFormat="1" applyFont="1" applyFill="1" applyBorder="1" applyAlignment="1">
      <alignment horizontal="right" vertical="center"/>
    </xf>
    <xf numFmtId="38" fontId="7" fillId="0" borderId="0" xfId="2" applyFont="1" applyFill="1" applyBorder="1" applyAlignment="1">
      <alignment horizontal="left" vertical="center" wrapText="1"/>
    </xf>
    <xf numFmtId="38" fontId="7" fillId="5" borderId="0" xfId="2" applyFont="1" applyFill="1" applyBorder="1" applyAlignment="1">
      <alignment horizontal="left" vertical="center"/>
    </xf>
    <xf numFmtId="176" fontId="7" fillId="5" borderId="0" xfId="2" applyNumberFormat="1" applyFont="1" applyFill="1" applyBorder="1" applyAlignment="1">
      <alignment horizontal="left" vertical="center"/>
    </xf>
    <xf numFmtId="176" fontId="13" fillId="8" borderId="0" xfId="2" applyNumberFormat="1" applyFont="1" applyFill="1" applyBorder="1" applyAlignment="1">
      <alignment horizontal="right" vertical="center"/>
    </xf>
    <xf numFmtId="176" fontId="13" fillId="5" borderId="0" xfId="2" applyNumberFormat="1" applyFont="1" applyFill="1" applyBorder="1" applyAlignment="1">
      <alignment horizontal="left" vertical="center"/>
    </xf>
    <xf numFmtId="176" fontId="15" fillId="4" borderId="0" xfId="4" applyNumberFormat="1" applyFont="1" applyFill="1" applyBorder="1" applyAlignment="1">
      <alignment vertical="center"/>
    </xf>
    <xf numFmtId="38" fontId="7" fillId="0" borderId="0" xfId="2" applyFont="1" applyFill="1" applyBorder="1" applyAlignment="1">
      <alignment horizontal="left" vertical="center"/>
    </xf>
    <xf numFmtId="176" fontId="25" fillId="4" borderId="0" xfId="2" applyNumberFormat="1" applyFont="1" applyFill="1" applyBorder="1" applyAlignment="1">
      <alignment horizontal="right" vertical="center"/>
    </xf>
    <xf numFmtId="176" fontId="22" fillId="5" borderId="0" xfId="2" applyNumberFormat="1" applyFont="1" applyFill="1" applyBorder="1" applyAlignment="1">
      <alignment horizontal="left" vertical="center"/>
    </xf>
    <xf numFmtId="176" fontId="22" fillId="5" borderId="0" xfId="2" applyNumberFormat="1" applyFont="1" applyFill="1" applyBorder="1" applyAlignment="1">
      <alignment horizontal="center" vertical="center"/>
    </xf>
    <xf numFmtId="176" fontId="29" fillId="5" borderId="0" xfId="2" applyNumberFormat="1" applyFont="1" applyFill="1" applyBorder="1" applyAlignment="1">
      <alignment horizontal="right" vertical="center"/>
    </xf>
    <xf numFmtId="38" fontId="7" fillId="0" borderId="0" xfId="2" applyFont="1" applyFill="1" applyBorder="1" applyAlignment="1">
      <alignment horizontal="left" vertical="center"/>
    </xf>
    <xf numFmtId="176" fontId="6" fillId="5" borderId="0" xfId="2" applyNumberFormat="1" applyFont="1" applyFill="1" applyBorder="1" applyAlignment="1">
      <alignment vertical="center"/>
    </xf>
    <xf numFmtId="176" fontId="30" fillId="5" borderId="0" xfId="2" applyNumberFormat="1" applyFont="1" applyFill="1" applyBorder="1" applyAlignment="1">
      <alignment horizontal="center" vertical="center"/>
    </xf>
    <xf numFmtId="10" fontId="31" fillId="2" borderId="0" xfId="1" applyNumberFormat="1" applyFont="1" applyFill="1" applyBorder="1" applyAlignment="1">
      <alignment horizontal="right" vertical="center"/>
    </xf>
    <xf numFmtId="176" fontId="6" fillId="3" borderId="0" xfId="2" applyNumberFormat="1" applyFont="1" applyFill="1" applyBorder="1" applyAlignment="1">
      <alignment vertical="center"/>
    </xf>
    <xf numFmtId="176" fontId="6" fillId="3" borderId="0" xfId="4" applyNumberFormat="1" applyFont="1" applyFill="1" applyBorder="1" applyAlignment="1">
      <alignment vertical="center"/>
    </xf>
    <xf numFmtId="176" fontId="7" fillId="5" borderId="0" xfId="4" applyNumberFormat="1" applyFont="1" applyFill="1" applyBorder="1" applyAlignment="1">
      <alignment vertical="center"/>
    </xf>
    <xf numFmtId="176" fontId="13" fillId="5" borderId="0" xfId="4" applyNumberFormat="1" applyFont="1" applyFill="1" applyBorder="1" applyAlignment="1">
      <alignment vertical="center"/>
    </xf>
    <xf numFmtId="178" fontId="13" fillId="0" borderId="0" xfId="1" applyNumberFormat="1" applyFont="1" applyFill="1" applyBorder="1" applyAlignment="1">
      <alignment vertical="center"/>
    </xf>
    <xf numFmtId="178" fontId="7" fillId="5" borderId="0" xfId="4" applyNumberFormat="1" applyFont="1" applyFill="1" applyBorder="1" applyAlignment="1">
      <alignment vertical="center"/>
    </xf>
    <xf numFmtId="176" fontId="13" fillId="5" borderId="0" xfId="4" applyNumberFormat="1" applyFont="1" applyFill="1" applyBorder="1" applyAlignment="1">
      <alignment horizontal="center" vertical="center"/>
    </xf>
    <xf numFmtId="0" fontId="7" fillId="0" borderId="2" xfId="4" applyFont="1" applyFill="1" applyBorder="1" applyAlignment="1">
      <alignment vertical="center"/>
    </xf>
    <xf numFmtId="0" fontId="5" fillId="0" borderId="2" xfId="4" applyFont="1" applyFill="1" applyBorder="1" applyAlignment="1">
      <alignment vertical="center"/>
    </xf>
    <xf numFmtId="0" fontId="5" fillId="0" borderId="2" xfId="4" applyFont="1" applyFill="1" applyBorder="1" applyAlignment="1">
      <alignment vertical="center" wrapText="1"/>
    </xf>
    <xf numFmtId="0" fontId="5" fillId="5" borderId="2" xfId="4" applyFont="1" applyFill="1" applyBorder="1" applyAlignment="1">
      <alignment vertical="center"/>
    </xf>
    <xf numFmtId="176" fontId="12" fillId="0" borderId="2" xfId="2" applyNumberFormat="1" applyFont="1" applyFill="1" applyBorder="1" applyAlignment="1">
      <alignment horizontal="right" vertical="center"/>
    </xf>
    <xf numFmtId="176" fontId="5" fillId="5" borderId="2" xfId="4" applyNumberFormat="1" applyFont="1" applyFill="1" applyBorder="1" applyAlignment="1">
      <alignment vertical="center"/>
    </xf>
    <xf numFmtId="176" fontId="12" fillId="5" borderId="2" xfId="4" applyNumberFormat="1" applyFont="1" applyFill="1" applyBorder="1" applyAlignment="1">
      <alignment vertical="center"/>
    </xf>
    <xf numFmtId="176" fontId="6" fillId="0" borderId="2" xfId="2" applyNumberFormat="1" applyFont="1" applyFill="1" applyBorder="1" applyAlignment="1">
      <alignment horizontal="right" vertical="center"/>
    </xf>
    <xf numFmtId="176" fontId="12" fillId="5" borderId="2" xfId="4" applyNumberFormat="1" applyFont="1" applyFill="1" applyBorder="1" applyAlignment="1">
      <alignment horizontal="center" vertical="center"/>
    </xf>
    <xf numFmtId="176" fontId="6" fillId="6" borderId="2" xfId="2" applyNumberFormat="1" applyFont="1" applyFill="1" applyBorder="1" applyAlignment="1">
      <alignment horizontal="right" vertical="center"/>
    </xf>
    <xf numFmtId="10" fontId="14" fillId="6" borderId="0" xfId="1" applyNumberFormat="1" applyFont="1" applyFill="1" applyBorder="1" applyAlignment="1">
      <alignment horizontal="right" vertical="center"/>
    </xf>
    <xf numFmtId="176" fontId="12" fillId="5" borderId="0" xfId="4" applyNumberFormat="1" applyFont="1" applyFill="1" applyBorder="1" applyAlignment="1">
      <alignment vertical="center"/>
    </xf>
    <xf numFmtId="0" fontId="5" fillId="0" borderId="0" xfId="4" applyFont="1" applyFill="1" applyBorder="1" applyAlignment="1">
      <alignment vertical="center"/>
    </xf>
    <xf numFmtId="0" fontId="7" fillId="0" borderId="0" xfId="4" applyFont="1" applyFill="1" applyBorder="1" applyAlignment="1">
      <alignment horizontal="left" vertical="center" wrapText="1"/>
    </xf>
    <xf numFmtId="10" fontId="7" fillId="0" borderId="0" xfId="1" applyNumberFormat="1" applyFont="1" applyFill="1" applyBorder="1" applyAlignment="1">
      <alignment vertical="center"/>
    </xf>
    <xf numFmtId="0" fontId="20" fillId="0" borderId="0" xfId="4" applyFont="1" applyFill="1" applyBorder="1" applyAlignment="1">
      <alignment vertical="center"/>
    </xf>
    <xf numFmtId="178" fontId="7" fillId="6" borderId="0" xfId="1" applyNumberFormat="1" applyFont="1" applyFill="1" applyBorder="1" applyAlignment="1">
      <alignment horizontal="center" vertical="center"/>
    </xf>
    <xf numFmtId="0" fontId="0" fillId="6" borderId="0" xfId="0" applyFill="1" applyAlignment="1">
      <alignment horizontal="center" vertical="center"/>
    </xf>
    <xf numFmtId="180" fontId="6" fillId="4" borderId="0" xfId="0" applyNumberFormat="1" applyFont="1" applyFill="1" applyBorder="1" applyAlignment="1">
      <alignment horizontal="right" vertical="center" wrapText="1"/>
    </xf>
    <xf numFmtId="0" fontId="35" fillId="0" borderId="0" xfId="0" applyFont="1" applyAlignment="1">
      <alignment wrapText="1"/>
    </xf>
    <xf numFmtId="0" fontId="35" fillId="0" borderId="0" xfId="0" applyFont="1"/>
    <xf numFmtId="0" fontId="35" fillId="0" borderId="23" xfId="0" applyFont="1" applyBorder="1" applyAlignment="1">
      <alignment horizontal="center" vertical="center" wrapText="1"/>
    </xf>
    <xf numFmtId="0" fontId="35" fillId="0" borderId="20" xfId="0" applyFont="1" applyBorder="1" applyAlignment="1">
      <alignment horizontal="center" vertical="center"/>
    </xf>
    <xf numFmtId="0" fontId="35" fillId="0" borderId="20" xfId="0" applyFont="1" applyBorder="1" applyAlignment="1">
      <alignment horizontal="center" vertical="center" wrapText="1"/>
    </xf>
    <xf numFmtId="0" fontId="35" fillId="0" borderId="0" xfId="0" applyFont="1" applyAlignment="1">
      <alignment vertical="center"/>
    </xf>
    <xf numFmtId="0" fontId="35" fillId="0" borderId="21" xfId="0" applyFont="1" applyBorder="1" applyAlignment="1">
      <alignment wrapText="1"/>
    </xf>
    <xf numFmtId="10" fontId="35" fillId="0" borderId="28" xfId="0" applyNumberFormat="1" applyFont="1" applyBorder="1"/>
    <xf numFmtId="0" fontId="35" fillId="0" borderId="28" xfId="0" applyFont="1" applyBorder="1" applyAlignment="1">
      <alignment vertical="center" wrapText="1"/>
    </xf>
    <xf numFmtId="10" fontId="35" fillId="0" borderId="21" xfId="0" applyNumberFormat="1" applyFont="1" applyBorder="1"/>
    <xf numFmtId="0" fontId="35" fillId="0" borderId="21" xfId="0" applyFont="1" applyBorder="1" applyAlignment="1">
      <alignment vertical="center" wrapText="1"/>
    </xf>
    <xf numFmtId="0" fontId="35" fillId="0" borderId="19" xfId="0" applyFont="1" applyBorder="1" applyAlignment="1">
      <alignment wrapText="1"/>
    </xf>
    <xf numFmtId="10" fontId="35" fillId="0" borderId="19" xfId="0" applyNumberFormat="1" applyFont="1" applyBorder="1"/>
    <xf numFmtId="0" fontId="35" fillId="0" borderId="19" xfId="0" applyFont="1" applyBorder="1" applyAlignment="1">
      <alignment vertical="center" wrapText="1"/>
    </xf>
    <xf numFmtId="0" fontId="35" fillId="0" borderId="20" xfId="0" applyFont="1" applyBorder="1" applyAlignment="1">
      <alignment vertical="center" wrapText="1"/>
    </xf>
    <xf numFmtId="0" fontId="35" fillId="0" borderId="20" xfId="0" applyFont="1" applyBorder="1" applyAlignment="1">
      <alignment wrapText="1"/>
    </xf>
    <xf numFmtId="10" fontId="35" fillId="0" borderId="20" xfId="0" applyNumberFormat="1" applyFont="1" applyBorder="1"/>
    <xf numFmtId="0" fontId="35" fillId="0" borderId="29" xfId="0" applyFont="1" applyBorder="1" applyAlignment="1">
      <alignment wrapText="1"/>
    </xf>
    <xf numFmtId="10" fontId="35" fillId="0" borderId="29" xfId="0" applyNumberFormat="1" applyFont="1" applyBorder="1"/>
    <xf numFmtId="0" fontId="35" fillId="0" borderId="29" xfId="0" applyFont="1" applyBorder="1" applyAlignment="1">
      <alignment vertical="center" wrapText="1"/>
    </xf>
    <xf numFmtId="0" fontId="36" fillId="0" borderId="1" xfId="0" applyFont="1" applyBorder="1" applyAlignment="1">
      <alignment wrapText="1"/>
    </xf>
    <xf numFmtId="0" fontId="35" fillId="0" borderId="1" xfId="0" applyFont="1" applyBorder="1" applyAlignment="1"/>
    <xf numFmtId="0" fontId="37" fillId="0" borderId="0" xfId="0" applyFont="1" applyAlignment="1">
      <alignment horizontal="center"/>
    </xf>
    <xf numFmtId="0" fontId="19" fillId="0" borderId="0" xfId="0" applyFont="1" applyAlignment="1">
      <alignment horizontal="center"/>
    </xf>
    <xf numFmtId="0" fontId="13" fillId="0" borderId="0" xfId="0" applyFont="1"/>
    <xf numFmtId="0" fontId="13" fillId="0" borderId="24" xfId="0" applyFont="1" applyBorder="1"/>
    <xf numFmtId="0" fontId="13" fillId="0" borderId="0" xfId="0" applyFont="1" applyBorder="1"/>
    <xf numFmtId="0" fontId="25" fillId="0" borderId="0" xfId="0" applyFont="1" applyFill="1"/>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vertical="center" wrapText="1"/>
    </xf>
    <xf numFmtId="38" fontId="13" fillId="0" borderId="0" xfId="2" applyFont="1" applyAlignment="1">
      <alignment horizontal="right" vertical="center"/>
    </xf>
    <xf numFmtId="0" fontId="17" fillId="0" borderId="0" xfId="0" applyFont="1" applyAlignment="1">
      <alignment horizontal="right" vertical="center"/>
    </xf>
    <xf numFmtId="0" fontId="13" fillId="2" borderId="3" xfId="0" applyFont="1" applyFill="1" applyBorder="1" applyAlignment="1">
      <alignment horizontal="center" vertical="center"/>
    </xf>
    <xf numFmtId="0" fontId="14" fillId="2" borderId="4" xfId="0" applyFont="1" applyFill="1" applyBorder="1" applyAlignment="1">
      <alignment vertical="center"/>
    </xf>
    <xf numFmtId="0" fontId="13" fillId="2" borderId="4" xfId="0" applyFont="1" applyFill="1" applyBorder="1" applyAlignment="1">
      <alignment vertical="center"/>
    </xf>
    <xf numFmtId="38" fontId="13" fillId="2" borderId="4" xfId="2" applyFont="1" applyFill="1" applyBorder="1" applyAlignment="1">
      <alignment horizontal="right" vertical="center"/>
    </xf>
    <xf numFmtId="0" fontId="13" fillId="2" borderId="5" xfId="0" applyFont="1" applyFill="1" applyBorder="1" applyAlignment="1">
      <alignment vertical="center"/>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38" fontId="13" fillId="2" borderId="4" xfId="2"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0" xfId="0" applyFont="1" applyAlignment="1">
      <alignment horizontal="center" vertical="center" wrapText="1"/>
    </xf>
    <xf numFmtId="0" fontId="39" fillId="0" borderId="6" xfId="0" applyFont="1" applyBorder="1" applyAlignment="1">
      <alignment horizontal="center" vertical="center"/>
    </xf>
    <xf numFmtId="0" fontId="39" fillId="0" borderId="7" xfId="0" applyFont="1" applyBorder="1" applyAlignment="1">
      <alignment vertical="center"/>
    </xf>
    <xf numFmtId="0" fontId="13" fillId="0" borderId="7" xfId="0" applyFont="1" applyBorder="1" applyAlignment="1">
      <alignment horizontal="center" vertical="center"/>
    </xf>
    <xf numFmtId="14" fontId="13" fillId="0" borderId="7" xfId="0" applyNumberFormat="1" applyFont="1" applyBorder="1" applyAlignment="1">
      <alignment horizontal="center" vertical="center"/>
    </xf>
    <xf numFmtId="0" fontId="13" fillId="0" borderId="7" xfId="0" applyFont="1" applyBorder="1" applyAlignment="1">
      <alignment horizontal="left" vertical="center" wrapText="1" indent="1"/>
    </xf>
    <xf numFmtId="38" fontId="13" fillId="0" borderId="7" xfId="2" applyFont="1" applyBorder="1" applyAlignment="1">
      <alignment horizontal="right" vertical="center"/>
    </xf>
    <xf numFmtId="38" fontId="13" fillId="0" borderId="7" xfId="2" applyFont="1" applyBorder="1" applyAlignment="1">
      <alignment horizontal="center" vertical="center"/>
    </xf>
    <xf numFmtId="38" fontId="13" fillId="0" borderId="8" xfId="2" applyFont="1" applyBorder="1" applyAlignment="1">
      <alignment horizontal="right" vertical="center"/>
    </xf>
    <xf numFmtId="38" fontId="13" fillId="0" borderId="0" xfId="2" applyFont="1" applyBorder="1" applyAlignment="1">
      <alignment vertical="center"/>
    </xf>
    <xf numFmtId="0" fontId="13" fillId="0" borderId="0" xfId="0" applyFont="1" applyBorder="1" applyAlignment="1">
      <alignment vertical="center"/>
    </xf>
    <xf numFmtId="0" fontId="39" fillId="0" borderId="4" xfId="0" applyFont="1" applyBorder="1" applyAlignment="1">
      <alignment vertical="center"/>
    </xf>
    <xf numFmtId="0" fontId="13" fillId="0" borderId="4" xfId="0" applyFont="1" applyBorder="1" applyAlignment="1">
      <alignment horizontal="center" vertical="center"/>
    </xf>
    <xf numFmtId="14" fontId="13" fillId="0" borderId="4" xfId="0" applyNumberFormat="1" applyFont="1" applyBorder="1" applyAlignment="1">
      <alignment horizontal="center" vertical="center"/>
    </xf>
    <xf numFmtId="0" fontId="13" fillId="0" borderId="4" xfId="0" applyFont="1" applyBorder="1" applyAlignment="1">
      <alignment horizontal="left" vertical="center" wrapText="1" indent="1"/>
    </xf>
    <xf numFmtId="38" fontId="13" fillId="0" borderId="4" xfId="2" applyFont="1" applyBorder="1" applyAlignment="1">
      <alignment horizontal="right" vertical="center"/>
    </xf>
    <xf numFmtId="38" fontId="13" fillId="0" borderId="4" xfId="2" applyFont="1" applyBorder="1" applyAlignment="1">
      <alignment horizontal="center" vertical="center"/>
    </xf>
    <xf numFmtId="38" fontId="13" fillId="0" borderId="5" xfId="2" applyFont="1" applyBorder="1" applyAlignment="1">
      <alignment horizontal="right" vertical="center"/>
    </xf>
    <xf numFmtId="0" fontId="13" fillId="0" borderId="9" xfId="0" applyFont="1" applyFill="1" applyBorder="1" applyAlignment="1">
      <alignment horizontal="left" vertical="center" indent="1"/>
    </xf>
    <xf numFmtId="0" fontId="13" fillId="0" borderId="30" xfId="0" applyFont="1" applyBorder="1" applyAlignment="1">
      <alignment horizontal="right" vertical="center"/>
    </xf>
    <xf numFmtId="0" fontId="13" fillId="0" borderId="31" xfId="0" applyFont="1" applyBorder="1" applyAlignment="1">
      <alignment horizontal="right" vertical="center"/>
    </xf>
    <xf numFmtId="38" fontId="13" fillId="0" borderId="10" xfId="2" applyFont="1" applyBorder="1" applyAlignment="1">
      <alignment horizontal="right" vertical="center"/>
    </xf>
    <xf numFmtId="0" fontId="13" fillId="0" borderId="0" xfId="0" applyFont="1" applyBorder="1" applyAlignment="1">
      <alignment horizontal="center" vertical="center"/>
    </xf>
    <xf numFmtId="0" fontId="13" fillId="0" borderId="0" xfId="0" applyFont="1" applyBorder="1" applyAlignment="1">
      <alignment horizontal="left" vertical="center" wrapText="1" indent="1"/>
    </xf>
    <xf numFmtId="38" fontId="13" fillId="0" borderId="0" xfId="2" applyFont="1" applyBorder="1" applyAlignment="1">
      <alignment horizontal="right" vertical="center"/>
    </xf>
    <xf numFmtId="38" fontId="13" fillId="0" borderId="0" xfId="2" applyFont="1" applyBorder="1" applyAlignment="1">
      <alignment horizontal="center" vertical="center"/>
    </xf>
    <xf numFmtId="0" fontId="13" fillId="2" borderId="11" xfId="0" applyFont="1" applyFill="1" applyBorder="1" applyAlignment="1">
      <alignment horizontal="center" vertical="center"/>
    </xf>
    <xf numFmtId="0" fontId="13" fillId="2" borderId="12" xfId="0" applyFont="1" applyFill="1" applyBorder="1" applyAlignment="1">
      <alignment vertical="center"/>
    </xf>
    <xf numFmtId="38" fontId="13" fillId="2" borderId="12" xfId="2" applyFont="1" applyFill="1" applyBorder="1" applyAlignment="1">
      <alignment horizontal="right" vertical="center"/>
    </xf>
    <xf numFmtId="0" fontId="13" fillId="2" borderId="13" xfId="0" applyFont="1" applyFill="1" applyBorder="1" applyAlignment="1">
      <alignment vertical="center"/>
    </xf>
    <xf numFmtId="38" fontId="13" fillId="0" borderId="7" xfId="2" applyFont="1" applyBorder="1" applyAlignment="1">
      <alignment vertical="center"/>
    </xf>
    <xf numFmtId="38" fontId="13" fillId="0" borderId="4" xfId="2" applyFont="1" applyBorder="1" applyAlignment="1">
      <alignment vertical="center"/>
    </xf>
    <xf numFmtId="0" fontId="13" fillId="0" borderId="32" xfId="0" applyFont="1" applyBorder="1" applyAlignment="1">
      <alignment horizontal="right" vertical="center"/>
    </xf>
    <xf numFmtId="0" fontId="13" fillId="0" borderId="27" xfId="0" applyFont="1" applyBorder="1" applyAlignment="1">
      <alignment horizontal="right" vertical="center"/>
    </xf>
    <xf numFmtId="38" fontId="13" fillId="0" borderId="14" xfId="2" applyFont="1" applyBorder="1" applyAlignment="1">
      <alignment horizontal="right" vertical="center"/>
    </xf>
    <xf numFmtId="0" fontId="39" fillId="0" borderId="3" xfId="0" applyFont="1" applyBorder="1" applyAlignment="1">
      <alignment horizontal="center" vertical="center"/>
    </xf>
    <xf numFmtId="38" fontId="13" fillId="0" borderId="1" xfId="2" applyFont="1" applyBorder="1" applyAlignment="1">
      <alignment horizontal="right" vertical="center"/>
    </xf>
    <xf numFmtId="0" fontId="13" fillId="0" borderId="11" xfId="0" applyFont="1" applyBorder="1" applyAlignment="1">
      <alignment horizontal="right" vertical="center"/>
    </xf>
    <xf numFmtId="0" fontId="13" fillId="0" borderId="12" xfId="0" applyFont="1" applyBorder="1" applyAlignment="1">
      <alignment horizontal="right" vertical="center"/>
    </xf>
    <xf numFmtId="38" fontId="13" fillId="0" borderId="13" xfId="2" applyFont="1" applyBorder="1" applyAlignment="1">
      <alignment horizontal="right" vertical="center"/>
    </xf>
    <xf numFmtId="0" fontId="40" fillId="0" borderId="0" xfId="0" applyFont="1" applyAlignment="1">
      <alignment horizontal="left" vertical="center"/>
    </xf>
    <xf numFmtId="0" fontId="13" fillId="0" borderId="0" xfId="0" applyFont="1" applyAlignment="1">
      <alignment horizontal="right" vertical="center"/>
    </xf>
    <xf numFmtId="0" fontId="14" fillId="2" borderId="12" xfId="0" applyFont="1" applyFill="1" applyBorder="1" applyAlignment="1">
      <alignment vertical="center"/>
    </xf>
    <xf numFmtId="0" fontId="13" fillId="2" borderId="12"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38" fontId="13" fillId="2" borderId="4" xfId="2"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0" xfId="0" applyFont="1" applyBorder="1" applyAlignment="1">
      <alignment horizontal="center" vertical="center" wrapText="1"/>
    </xf>
    <xf numFmtId="14" fontId="13" fillId="0" borderId="7" xfId="0" applyNumberFormat="1" applyFont="1" applyBorder="1" applyAlignment="1">
      <alignment horizontal="center" vertical="center" wrapText="1"/>
    </xf>
    <xf numFmtId="0" fontId="13" fillId="0" borderId="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9" xfId="0" applyFont="1" applyFill="1" applyBorder="1" applyAlignment="1">
      <alignment horizontal="center" vertical="center" wrapText="1"/>
    </xf>
    <xf numFmtId="0" fontId="13" fillId="0" borderId="15" xfId="0" applyFont="1" applyBorder="1" applyAlignment="1">
      <alignment horizontal="right" vertical="center"/>
    </xf>
    <xf numFmtId="0" fontId="13" fillId="0" borderId="1" xfId="0" applyFont="1" applyBorder="1" applyAlignment="1">
      <alignment horizontal="right" vertical="center"/>
    </xf>
    <xf numFmtId="38" fontId="13" fillId="0" borderId="16" xfId="2" applyFont="1" applyBorder="1" applyAlignment="1">
      <alignment horizontal="right" vertical="center"/>
    </xf>
    <xf numFmtId="0" fontId="13" fillId="2" borderId="4" xfId="0" applyFont="1" applyFill="1" applyBorder="1" applyAlignment="1">
      <alignment horizontal="center" vertical="center"/>
    </xf>
    <xf numFmtId="0" fontId="13" fillId="2" borderId="4" xfId="0" applyFont="1" applyFill="1" applyBorder="1" applyAlignment="1">
      <alignment horizontal="center" vertical="center"/>
    </xf>
    <xf numFmtId="38" fontId="13" fillId="0" borderId="8" xfId="3" applyFont="1" applyBorder="1" applyAlignment="1">
      <alignment horizontal="right" vertical="center"/>
    </xf>
    <xf numFmtId="0" fontId="13" fillId="0" borderId="9" xfId="0" applyFont="1" applyFill="1" applyBorder="1" applyAlignment="1">
      <alignment horizontal="center" vertical="center"/>
    </xf>
    <xf numFmtId="0" fontId="13" fillId="0" borderId="0" xfId="0" applyFont="1" applyBorder="1" applyAlignment="1">
      <alignment horizontal="left" vertical="center" wrapText="1"/>
    </xf>
    <xf numFmtId="0" fontId="40" fillId="0" borderId="0" xfId="0" applyFont="1" applyAlignment="1">
      <alignment horizontal="left" vertical="center" wrapText="1"/>
    </xf>
    <xf numFmtId="38" fontId="13" fillId="0" borderId="7" xfId="3" applyFont="1" applyBorder="1" applyAlignment="1">
      <alignment horizontal="right" vertical="center"/>
    </xf>
    <xf numFmtId="38" fontId="13" fillId="0" borderId="7" xfId="3" applyFont="1" applyBorder="1" applyAlignment="1">
      <alignment horizontal="center" vertical="center"/>
    </xf>
    <xf numFmtId="177" fontId="13" fillId="0" borderId="7" xfId="3" applyNumberFormat="1" applyFont="1" applyBorder="1" applyAlignment="1">
      <alignment vertical="center"/>
    </xf>
    <xf numFmtId="38" fontId="13" fillId="0" borderId="4" xfId="3" applyFont="1" applyBorder="1" applyAlignment="1">
      <alignment horizontal="right" vertical="center"/>
    </xf>
    <xf numFmtId="38" fontId="13" fillId="0" borderId="4" xfId="3" applyFont="1" applyBorder="1" applyAlignment="1">
      <alignment horizontal="center" vertical="center"/>
    </xf>
    <xf numFmtId="40" fontId="13" fillId="0" borderId="4" xfId="3" applyNumberFormat="1" applyFont="1" applyBorder="1" applyAlignment="1">
      <alignment vertical="center"/>
    </xf>
    <xf numFmtId="0" fontId="13" fillId="0" borderId="9" xfId="0" applyFont="1" applyBorder="1" applyAlignment="1">
      <alignment horizontal="center" vertical="center" wrapText="1"/>
    </xf>
    <xf numFmtId="0" fontId="13" fillId="2" borderId="35"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38" fontId="13" fillId="2" borderId="33" xfId="2"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38" fontId="13" fillId="2" borderId="7" xfId="2"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0" borderId="7" xfId="0" applyFont="1" applyBorder="1" applyAlignment="1">
      <alignment horizontal="left" vertical="center" wrapText="1"/>
    </xf>
    <xf numFmtId="0" fontId="13" fillId="0" borderId="4" xfId="0" applyFont="1" applyBorder="1" applyAlignment="1">
      <alignment horizontal="left" vertical="center" wrapText="1"/>
    </xf>
    <xf numFmtId="0" fontId="13" fillId="0" borderId="9" xfId="0" applyFont="1" applyFill="1" applyBorder="1" applyAlignment="1">
      <alignment horizontal="left" vertical="center" wrapText="1"/>
    </xf>
    <xf numFmtId="38" fontId="13" fillId="0" borderId="18" xfId="3" applyFont="1" applyBorder="1" applyAlignment="1">
      <alignment horizontal="right" vertical="center"/>
    </xf>
    <xf numFmtId="40" fontId="13" fillId="0" borderId="4" xfId="3" applyNumberFormat="1" applyFont="1" applyBorder="1" applyAlignment="1">
      <alignment horizontal="right" vertical="center"/>
    </xf>
    <xf numFmtId="40" fontId="13" fillId="0" borderId="7" xfId="3" applyNumberFormat="1" applyFont="1" applyBorder="1" applyAlignment="1">
      <alignment vertical="center"/>
    </xf>
    <xf numFmtId="0" fontId="13" fillId="2" borderId="12" xfId="0" applyFont="1" applyFill="1" applyBorder="1" applyAlignment="1">
      <alignment horizontal="center" vertical="center" wrapText="1"/>
    </xf>
    <xf numFmtId="0" fontId="13" fillId="0" borderId="4" xfId="0" applyFont="1" applyFill="1" applyBorder="1" applyAlignment="1">
      <alignment horizontal="center" vertical="center" wrapText="1"/>
    </xf>
    <xf numFmtId="40" fontId="13" fillId="5" borderId="4" xfId="3" applyNumberFormat="1" applyFont="1" applyFill="1" applyBorder="1" applyAlignment="1">
      <alignment vertical="center"/>
    </xf>
    <xf numFmtId="0" fontId="40" fillId="0" borderId="0" xfId="0" applyFont="1" applyAlignment="1">
      <alignment horizontal="left" vertical="center"/>
    </xf>
    <xf numFmtId="38" fontId="13" fillId="5" borderId="7" xfId="3" applyFont="1" applyFill="1" applyBorder="1" applyAlignment="1">
      <alignment horizontal="right" vertical="center"/>
    </xf>
    <xf numFmtId="38" fontId="13" fillId="5" borderId="4" xfId="3" applyFont="1" applyFill="1" applyBorder="1" applyAlignment="1">
      <alignment horizontal="right" vertical="center"/>
    </xf>
    <xf numFmtId="38" fontId="13" fillId="0" borderId="12" xfId="3" applyFont="1" applyFill="1" applyBorder="1" applyAlignment="1">
      <alignment horizontal="right" vertical="center"/>
    </xf>
    <xf numFmtId="177" fontId="13" fillId="5" borderId="7" xfId="3" applyNumberFormat="1" applyFont="1" applyFill="1" applyBorder="1" applyAlignment="1">
      <alignment vertical="center"/>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13" fillId="0" borderId="0" xfId="0" applyFont="1" applyBorder="1" applyAlignment="1">
      <alignment horizontal="right" vertical="center"/>
    </xf>
    <xf numFmtId="38" fontId="41" fillId="5" borderId="4" xfId="3" applyFont="1" applyFill="1" applyBorder="1" applyAlignment="1">
      <alignment horizontal="right" vertical="center"/>
    </xf>
    <xf numFmtId="38" fontId="13" fillId="5" borderId="4" xfId="3" applyFont="1" applyFill="1" applyBorder="1" applyAlignment="1">
      <alignment horizontal="center" vertical="center"/>
    </xf>
    <xf numFmtId="38" fontId="13" fillId="5" borderId="7" xfId="3" applyFont="1" applyFill="1" applyBorder="1" applyAlignment="1">
      <alignment vertical="center"/>
    </xf>
    <xf numFmtId="38" fontId="13" fillId="5" borderId="8" xfId="3" applyFont="1" applyFill="1" applyBorder="1" applyAlignment="1">
      <alignment horizontal="right" vertical="center"/>
    </xf>
    <xf numFmtId="38" fontId="13" fillId="5" borderId="4" xfId="3" applyFont="1" applyFill="1" applyBorder="1" applyAlignment="1">
      <alignment vertical="center"/>
    </xf>
    <xf numFmtId="38" fontId="13" fillId="5" borderId="4" xfId="2" applyFont="1" applyFill="1" applyBorder="1" applyAlignment="1">
      <alignment horizontal="right" vertical="center"/>
    </xf>
    <xf numFmtId="38" fontId="13" fillId="5" borderId="4" xfId="2" applyFont="1" applyFill="1" applyBorder="1" applyAlignment="1">
      <alignment horizontal="center" vertical="center"/>
    </xf>
    <xf numFmtId="38" fontId="13" fillId="5" borderId="4" xfId="2" applyFont="1" applyFill="1" applyBorder="1" applyAlignment="1">
      <alignment vertical="center"/>
    </xf>
    <xf numFmtId="38" fontId="13" fillId="5" borderId="5" xfId="2" applyFont="1" applyFill="1" applyBorder="1" applyAlignment="1">
      <alignment horizontal="right" vertical="center"/>
    </xf>
    <xf numFmtId="38" fontId="13" fillId="0" borderId="7" xfId="3" applyFont="1" applyBorder="1" applyAlignment="1">
      <alignment vertical="center"/>
    </xf>
    <xf numFmtId="38" fontId="13" fillId="0" borderId="5" xfId="3" applyFont="1" applyBorder="1" applyAlignment="1">
      <alignment horizontal="right" vertical="center"/>
    </xf>
    <xf numFmtId="0" fontId="13" fillId="0" borderId="0" xfId="0" applyFont="1" applyAlignment="1">
      <alignment horizontal="left" wrapText="1"/>
    </xf>
    <xf numFmtId="0" fontId="13" fillId="0" borderId="0" xfId="0" applyFont="1" applyAlignment="1">
      <alignment horizontal="center" wrapText="1"/>
    </xf>
    <xf numFmtId="0" fontId="13" fillId="0" borderId="0" xfId="0" applyFont="1" applyAlignment="1">
      <alignment horizontal="center"/>
    </xf>
    <xf numFmtId="0" fontId="13" fillId="3" borderId="19" xfId="0" applyFont="1" applyFill="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38" fontId="13" fillId="0" borderId="26" xfId="3" applyFont="1" applyBorder="1" applyAlignment="1">
      <alignment horizontal="left" vertical="center" wrapText="1"/>
    </xf>
    <xf numFmtId="38" fontId="13" fillId="0" borderId="19" xfId="3" applyFont="1" applyBorder="1" applyAlignment="1">
      <alignment horizontal="left" vertical="center" wrapText="1"/>
    </xf>
    <xf numFmtId="38" fontId="13" fillId="0" borderId="19" xfId="3" applyFont="1" applyBorder="1" applyAlignment="1">
      <alignment horizontal="right" vertical="center" wrapText="1"/>
    </xf>
    <xf numFmtId="38" fontId="13" fillId="0" borderId="20" xfId="3" applyFont="1" applyBorder="1" applyAlignment="1">
      <alignment horizontal="left" vertical="center" wrapText="1"/>
    </xf>
    <xf numFmtId="38" fontId="13" fillId="0" borderId="20" xfId="3" applyFont="1" applyBorder="1" applyAlignment="1">
      <alignment horizontal="right" vertical="center" wrapText="1"/>
    </xf>
    <xf numFmtId="38" fontId="13" fillId="0" borderId="11" xfId="3" applyFont="1" applyBorder="1" applyAlignment="1">
      <alignment horizontal="left" vertical="center" wrapText="1"/>
    </xf>
    <xf numFmtId="38" fontId="13" fillId="0" borderId="12" xfId="3" applyFont="1" applyBorder="1" applyAlignment="1">
      <alignment horizontal="left" vertical="center" wrapText="1"/>
    </xf>
    <xf numFmtId="38" fontId="13" fillId="0" borderId="13" xfId="3" applyFont="1" applyBorder="1" applyAlignment="1">
      <alignment horizontal="left" vertical="center" wrapText="1"/>
    </xf>
    <xf numFmtId="38" fontId="13" fillId="0" borderId="15" xfId="3" applyFont="1" applyBorder="1" applyAlignment="1">
      <alignment horizontal="left" vertical="center" wrapText="1"/>
    </xf>
    <xf numFmtId="38" fontId="13" fillId="0" borderId="11" xfId="3" applyFont="1" applyBorder="1" applyAlignment="1">
      <alignment horizontal="left" vertical="center" wrapText="1"/>
    </xf>
    <xf numFmtId="38" fontId="13" fillId="0" borderId="36" xfId="3" applyFont="1" applyBorder="1" applyAlignment="1">
      <alignment horizontal="left" vertical="center" wrapText="1"/>
    </xf>
    <xf numFmtId="38" fontId="13" fillId="0" borderId="22" xfId="3" applyFont="1" applyBorder="1" applyAlignment="1">
      <alignment horizontal="left" vertical="center" wrapText="1"/>
    </xf>
    <xf numFmtId="38" fontId="13" fillId="0" borderId="23" xfId="3" applyFont="1" applyBorder="1" applyAlignment="1">
      <alignment horizontal="right" vertical="center" wrapText="1"/>
    </xf>
    <xf numFmtId="38" fontId="13" fillId="0" borderId="21" xfId="3" applyFont="1" applyBorder="1" applyAlignment="1">
      <alignment horizontal="left" vertical="center" wrapText="1"/>
    </xf>
    <xf numFmtId="38" fontId="13" fillId="0" borderId="21" xfId="3" applyFont="1" applyBorder="1" applyAlignment="1">
      <alignment horizontal="right" vertical="center"/>
    </xf>
    <xf numFmtId="38" fontId="13" fillId="0" borderId="21" xfId="3" applyFont="1" applyBorder="1" applyAlignment="1">
      <alignment horizontal="right" vertical="center" wrapText="1"/>
    </xf>
    <xf numFmtId="0" fontId="13" fillId="0" borderId="0" xfId="0" applyFont="1" applyAlignment="1">
      <alignment wrapText="1"/>
    </xf>
    <xf numFmtId="0" fontId="13" fillId="2" borderId="17" xfId="0" applyFont="1" applyFill="1" applyBorder="1" applyAlignment="1">
      <alignment horizontal="center" vertical="center" wrapText="1"/>
    </xf>
    <xf numFmtId="0" fontId="13" fillId="2" borderId="11" xfId="0" applyFont="1" applyFill="1" applyBorder="1" applyAlignment="1">
      <alignment horizontal="left" vertical="center"/>
    </xf>
    <xf numFmtId="0" fontId="13" fillId="0" borderId="37" xfId="0" applyFont="1" applyBorder="1" applyAlignment="1">
      <alignment horizontal="right" vertical="center"/>
    </xf>
    <xf numFmtId="0" fontId="13" fillId="0" borderId="38" xfId="0" applyFont="1" applyBorder="1" applyAlignment="1">
      <alignment horizontal="right" vertical="center"/>
    </xf>
    <xf numFmtId="38" fontId="13" fillId="0" borderId="25" xfId="0" applyNumberFormat="1" applyFont="1" applyBorder="1" applyAlignment="1">
      <alignment vertical="center"/>
    </xf>
    <xf numFmtId="38" fontId="13" fillId="0" borderId="12" xfId="0" applyNumberFormat="1" applyFont="1" applyBorder="1" applyAlignment="1">
      <alignment vertical="center"/>
    </xf>
    <xf numFmtId="38" fontId="13" fillId="0" borderId="26" xfId="2" applyFont="1" applyBorder="1" applyAlignment="1">
      <alignment horizontal="right" vertical="center"/>
    </xf>
    <xf numFmtId="38" fontId="13" fillId="0" borderId="27" xfId="0" applyNumberFormat="1" applyFont="1" applyBorder="1" applyAlignment="1">
      <alignment vertical="center"/>
    </xf>
    <xf numFmtId="0" fontId="13" fillId="2" borderId="18" xfId="0" applyFont="1" applyFill="1" applyBorder="1" applyAlignment="1">
      <alignment horizontal="center" vertical="center" wrapText="1"/>
    </xf>
    <xf numFmtId="0" fontId="39" fillId="0" borderId="24" xfId="0" applyFont="1" applyBorder="1" applyAlignment="1">
      <alignment vertical="center"/>
    </xf>
    <xf numFmtId="38" fontId="13" fillId="0" borderId="0" xfId="3" applyFont="1" applyAlignment="1">
      <alignment horizontal="right" vertical="center"/>
    </xf>
    <xf numFmtId="0" fontId="43" fillId="0" borderId="0" xfId="0" applyFont="1" applyAlignment="1">
      <alignment vertical="center"/>
    </xf>
    <xf numFmtId="38" fontId="13" fillId="2" borderId="4" xfId="3" applyFont="1" applyFill="1" applyBorder="1" applyAlignment="1">
      <alignment horizontal="right" vertical="center"/>
    </xf>
    <xf numFmtId="38" fontId="13" fillId="2" borderId="4" xfId="3" applyFont="1" applyFill="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4" xfId="0" applyFont="1" applyBorder="1" applyAlignment="1">
      <alignment horizontal="right" vertical="center"/>
    </xf>
    <xf numFmtId="38" fontId="13" fillId="0" borderId="10" xfId="3" applyFont="1" applyBorder="1" applyAlignment="1">
      <alignment horizontal="right" vertical="center"/>
    </xf>
    <xf numFmtId="38" fontId="13" fillId="2" borderId="12" xfId="3" applyFont="1" applyFill="1" applyBorder="1" applyAlignment="1">
      <alignment horizontal="right" vertical="center"/>
    </xf>
    <xf numFmtId="38" fontId="13" fillId="2" borderId="33" xfId="3" applyFont="1" applyFill="1" applyBorder="1" applyAlignment="1">
      <alignment horizontal="center" vertical="center" wrapText="1"/>
    </xf>
    <xf numFmtId="38" fontId="13" fillId="2" borderId="7" xfId="3" applyFont="1" applyFill="1" applyBorder="1" applyAlignment="1">
      <alignment horizontal="center" vertical="center" wrapText="1"/>
    </xf>
    <xf numFmtId="38" fontId="13" fillId="0" borderId="0" xfId="3" applyFont="1" applyBorder="1" applyAlignment="1">
      <alignment vertical="center"/>
    </xf>
    <xf numFmtId="38" fontId="13" fillId="0" borderId="4" xfId="3" applyFont="1" applyBorder="1" applyAlignment="1">
      <alignment vertical="center"/>
    </xf>
    <xf numFmtId="38" fontId="13" fillId="0" borderId="14" xfId="3" applyFont="1" applyBorder="1" applyAlignment="1">
      <alignment horizontal="right" vertical="center"/>
    </xf>
  </cellXfs>
  <cellStyles count="5">
    <cellStyle name="パーセント" xfId="1" builtinId="5"/>
    <cellStyle name="桁区切り" xfId="2" builtinId="6"/>
    <cellStyle name="桁区切り 2" xfId="3"/>
    <cellStyle name="標準" xfId="0" builtinId="0"/>
    <cellStyle name="標準_【説明資料】支援事業予算設計書" xfId="4"/>
  </cellStyles>
  <dxfs count="0"/>
  <tableStyles count="0" defaultTableStyle="TableStyleMedium9"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AB61"/>
  <sheetViews>
    <sheetView showGridLines="0" tabSelected="1" view="pageBreakPreview" zoomScaleNormal="100" zoomScaleSheetLayoutView="100" zoomScalePageLayoutView="70" workbookViewId="0">
      <selection activeCell="F10" sqref="F10"/>
    </sheetView>
  </sheetViews>
  <sheetFormatPr defaultRowHeight="18" customHeight="1" x14ac:dyDescent="0.15"/>
  <cols>
    <col min="1" max="2" width="1.75" style="8" customWidth="1"/>
    <col min="3" max="3" width="38.625" style="10" customWidth="1"/>
    <col min="4" max="4" width="8.25" style="8" bestFit="1" customWidth="1"/>
    <col min="5" max="5" width="1.5" style="23" customWidth="1"/>
    <col min="6" max="6" width="19" style="35" customWidth="1"/>
    <col min="7" max="7" width="1.125" style="23" customWidth="1"/>
    <col min="8" max="8" width="19" style="35" customWidth="1"/>
    <col min="9" max="9" width="1.125" style="23" customWidth="1"/>
    <col min="10" max="10" width="19" style="35" customWidth="1"/>
    <col min="11" max="11" width="2.625" style="23" customWidth="1"/>
    <col min="12" max="12" width="19" style="8" customWidth="1"/>
    <col min="13" max="13" width="1.125" style="23" customWidth="1"/>
    <col min="14" max="14" width="19" style="8" customWidth="1"/>
    <col min="15" max="15" width="1.125" style="23" customWidth="1"/>
    <col min="16" max="16" width="19" style="8" customWidth="1"/>
    <col min="17" max="17" width="4" style="17" customWidth="1"/>
    <col min="18" max="18" width="19" style="35" customWidth="1"/>
    <col min="19" max="19" width="1.125" style="23" customWidth="1"/>
    <col min="20" max="20" width="19" style="35" customWidth="1"/>
    <col min="21" max="21" width="1.125" style="23" customWidth="1"/>
    <col min="22" max="22" width="19" style="35" customWidth="1"/>
    <col min="23" max="23" width="1.375" style="23" customWidth="1"/>
    <col min="24" max="24" width="13.125" style="36" bestFit="1" customWidth="1"/>
    <col min="25" max="25" width="1.375" style="23" customWidth="1"/>
    <col min="26" max="26" width="19" style="8" customWidth="1"/>
    <col min="27" max="27" width="1.375" style="23" customWidth="1"/>
    <col min="28" max="28" width="19" style="8" customWidth="1"/>
    <col min="29" max="16384" width="9" style="8"/>
  </cols>
  <sheetData>
    <row r="1" spans="1:28" ht="18" customHeight="1" x14ac:dyDescent="0.15">
      <c r="A1" s="1"/>
      <c r="B1" s="2"/>
      <c r="C1" s="2"/>
      <c r="D1" s="2"/>
      <c r="E1" s="3"/>
      <c r="F1" s="4" t="s">
        <v>208</v>
      </c>
      <c r="G1" s="4"/>
      <c r="H1" s="5"/>
      <c r="I1" s="5"/>
      <c r="J1" s="5"/>
      <c r="K1" s="5"/>
      <c r="L1" s="5"/>
      <c r="M1" s="5"/>
      <c r="N1" s="5"/>
      <c r="O1" s="5"/>
      <c r="P1" s="5"/>
      <c r="Q1" s="5"/>
      <c r="R1" s="5"/>
      <c r="S1" s="5"/>
      <c r="T1" s="5"/>
      <c r="U1" s="6"/>
      <c r="V1" s="2"/>
      <c r="W1" s="3"/>
      <c r="X1" s="7"/>
      <c r="Y1" s="3"/>
      <c r="Z1" s="2"/>
      <c r="AA1" s="3"/>
      <c r="AB1" s="2"/>
    </row>
    <row r="2" spans="1:28" ht="18" customHeight="1" x14ac:dyDescent="0.15">
      <c r="A2" s="1"/>
      <c r="B2" s="2"/>
      <c r="C2" s="2"/>
      <c r="D2" s="2"/>
      <c r="E2" s="3"/>
      <c r="F2" s="4" t="s">
        <v>209</v>
      </c>
      <c r="G2" s="4"/>
      <c r="H2" s="5"/>
      <c r="I2" s="5"/>
      <c r="J2" s="5"/>
      <c r="K2" s="5"/>
      <c r="L2" s="5"/>
      <c r="M2" s="5"/>
      <c r="N2" s="5"/>
      <c r="O2" s="5"/>
      <c r="P2" s="5"/>
      <c r="Q2" s="5"/>
      <c r="R2" s="5"/>
      <c r="S2" s="5"/>
      <c r="T2" s="5"/>
      <c r="U2" s="6"/>
      <c r="V2" s="2"/>
      <c r="W2" s="3"/>
      <c r="X2" s="7"/>
      <c r="Y2" s="3"/>
      <c r="Z2" s="2"/>
      <c r="AA2" s="3"/>
      <c r="AB2" s="2"/>
    </row>
    <row r="3" spans="1:28" ht="6" customHeight="1" x14ac:dyDescent="0.15">
      <c r="A3" s="9"/>
      <c r="D3" s="2"/>
      <c r="E3" s="3"/>
      <c r="F3" s="4"/>
      <c r="G3" s="4"/>
      <c r="H3" s="5"/>
      <c r="I3" s="5"/>
      <c r="J3" s="5"/>
      <c r="K3" s="5"/>
      <c r="L3" s="5"/>
      <c r="M3" s="5"/>
      <c r="N3" s="5"/>
      <c r="O3" s="5"/>
      <c r="P3" s="5"/>
      <c r="Q3" s="5"/>
      <c r="R3" s="5"/>
      <c r="S3" s="5"/>
      <c r="T3" s="5"/>
      <c r="U3" s="6"/>
      <c r="V3" s="2"/>
      <c r="W3" s="3"/>
      <c r="X3" s="7"/>
      <c r="Y3" s="3"/>
      <c r="AA3" s="3"/>
    </row>
    <row r="4" spans="1:28" ht="18" customHeight="1" x14ac:dyDescent="0.15">
      <c r="A4" s="11"/>
      <c r="B4" s="12"/>
      <c r="C4" s="12"/>
      <c r="D4" s="12"/>
      <c r="E4" s="12"/>
      <c r="F4" s="13" t="s">
        <v>210</v>
      </c>
      <c r="G4" s="13"/>
      <c r="H4" s="14"/>
      <c r="I4" s="14"/>
      <c r="J4" s="14"/>
      <c r="K4" s="14"/>
      <c r="L4" s="14"/>
      <c r="M4" s="14"/>
      <c r="N4" s="14"/>
      <c r="O4" s="14"/>
      <c r="P4" s="14"/>
      <c r="Q4" s="14"/>
      <c r="R4" s="14"/>
      <c r="S4" s="14"/>
      <c r="T4" s="14"/>
      <c r="U4" s="15"/>
      <c r="V4" s="12"/>
      <c r="W4" s="12"/>
      <c r="X4" s="16" t="s">
        <v>215</v>
      </c>
      <c r="Y4" s="17"/>
      <c r="Z4" s="18" t="s">
        <v>216</v>
      </c>
      <c r="AA4" s="12"/>
      <c r="AB4" s="19">
        <v>0.95</v>
      </c>
    </row>
    <row r="5" spans="1:28" ht="6" customHeight="1" x14ac:dyDescent="0.15">
      <c r="A5" s="11"/>
      <c r="B5" s="12"/>
      <c r="C5" s="20"/>
      <c r="D5" s="12"/>
      <c r="E5" s="12"/>
      <c r="F5" s="4"/>
      <c r="G5" s="4"/>
      <c r="H5" s="5"/>
      <c r="I5" s="5"/>
      <c r="J5" s="5"/>
      <c r="K5" s="5"/>
      <c r="L5" s="5"/>
      <c r="M5" s="5"/>
      <c r="N5" s="5"/>
      <c r="O5" s="5"/>
      <c r="P5" s="5"/>
      <c r="Q5" s="5"/>
      <c r="R5" s="5"/>
      <c r="S5" s="5"/>
      <c r="T5" s="5"/>
      <c r="U5" s="6"/>
      <c r="V5" s="21"/>
      <c r="W5" s="12"/>
      <c r="X5" s="22"/>
      <c r="Y5" s="17"/>
      <c r="Z5" s="23"/>
      <c r="AA5" s="12"/>
      <c r="AB5" s="24"/>
    </row>
    <row r="6" spans="1:28" ht="18" customHeight="1" x14ac:dyDescent="0.15">
      <c r="A6" s="11"/>
      <c r="B6" s="12"/>
      <c r="C6" s="12"/>
      <c r="D6" s="12"/>
      <c r="E6" s="12"/>
      <c r="F6" s="13" t="s">
        <v>211</v>
      </c>
      <c r="G6" s="13"/>
      <c r="H6" s="14"/>
      <c r="I6" s="14"/>
      <c r="J6" s="14"/>
      <c r="K6" s="14"/>
      <c r="L6" s="14"/>
      <c r="M6" s="14"/>
      <c r="N6" s="14"/>
      <c r="O6" s="14"/>
      <c r="P6" s="14"/>
      <c r="Q6" s="14"/>
      <c r="R6" s="14"/>
      <c r="S6" s="14"/>
      <c r="T6" s="14"/>
      <c r="U6" s="15"/>
      <c r="V6" s="12"/>
      <c r="W6" s="12"/>
      <c r="X6" s="22"/>
      <c r="Y6" s="17"/>
      <c r="Z6" s="18" t="s">
        <v>217</v>
      </c>
      <c r="AA6" s="12"/>
      <c r="AB6" s="19">
        <v>0.05</v>
      </c>
    </row>
    <row r="7" spans="1:28" ht="6" customHeight="1" x14ac:dyDescent="0.15">
      <c r="A7" s="11"/>
      <c r="B7" s="12"/>
      <c r="C7" s="20"/>
      <c r="D7" s="12"/>
      <c r="E7" s="12"/>
      <c r="F7" s="4"/>
      <c r="G7" s="4"/>
      <c r="H7" s="5"/>
      <c r="I7" s="5"/>
      <c r="J7" s="5"/>
      <c r="K7" s="5"/>
      <c r="L7" s="5"/>
      <c r="M7" s="5"/>
      <c r="N7" s="5"/>
      <c r="O7" s="5"/>
      <c r="P7" s="5"/>
      <c r="Q7" s="5"/>
      <c r="R7" s="5"/>
      <c r="S7" s="5"/>
      <c r="T7" s="5"/>
      <c r="U7" s="6"/>
      <c r="V7" s="21"/>
      <c r="W7" s="12"/>
      <c r="X7" s="25"/>
      <c r="Y7" s="12"/>
      <c r="Z7" s="23"/>
      <c r="AA7" s="12"/>
      <c r="AB7" s="26"/>
    </row>
    <row r="8" spans="1:28" ht="18" customHeight="1" x14ac:dyDescent="0.15">
      <c r="A8" s="11"/>
      <c r="B8" s="12"/>
      <c r="C8" s="12"/>
      <c r="D8" s="12"/>
      <c r="E8" s="12"/>
      <c r="F8" s="13" t="s">
        <v>212</v>
      </c>
      <c r="G8" s="13"/>
      <c r="H8" s="14"/>
      <c r="I8" s="14"/>
      <c r="J8" s="14"/>
      <c r="K8" s="14"/>
      <c r="L8" s="14"/>
      <c r="M8" s="14"/>
      <c r="N8" s="14"/>
      <c r="O8" s="14"/>
      <c r="P8" s="14"/>
      <c r="Q8" s="14"/>
      <c r="R8" s="14"/>
      <c r="S8" s="14"/>
      <c r="T8" s="14"/>
      <c r="U8" s="15"/>
      <c r="V8" s="12"/>
      <c r="W8" s="12"/>
      <c r="X8" s="25"/>
      <c r="Y8" s="12"/>
      <c r="Z8" s="12"/>
      <c r="AA8" s="12"/>
      <c r="AB8" s="12"/>
    </row>
    <row r="9" spans="1:28" ht="6" customHeight="1" x14ac:dyDescent="0.15">
      <c r="A9" s="27"/>
      <c r="B9" s="17"/>
      <c r="C9" s="28"/>
      <c r="D9" s="17"/>
      <c r="E9" s="17"/>
      <c r="F9" s="4"/>
      <c r="G9" s="4"/>
      <c r="H9" s="5"/>
      <c r="I9" s="5"/>
      <c r="J9" s="5"/>
      <c r="K9" s="5"/>
      <c r="L9" s="5"/>
      <c r="M9" s="5"/>
      <c r="N9" s="5"/>
      <c r="O9" s="5"/>
      <c r="P9" s="5"/>
      <c r="Q9" s="5"/>
      <c r="R9" s="5"/>
      <c r="S9" s="5"/>
      <c r="T9" s="5"/>
      <c r="U9" s="6"/>
      <c r="V9" s="29"/>
      <c r="W9" s="17"/>
      <c r="X9" s="22"/>
      <c r="Y9" s="17"/>
      <c r="Z9" s="23"/>
      <c r="AA9" s="17"/>
      <c r="AB9" s="23"/>
    </row>
    <row r="10" spans="1:28" ht="18" customHeight="1" x14ac:dyDescent="0.15">
      <c r="A10" s="27"/>
      <c r="B10" s="17"/>
      <c r="C10" s="17"/>
      <c r="D10" s="17"/>
      <c r="E10" s="17"/>
      <c r="F10" s="30"/>
      <c r="G10" s="30"/>
      <c r="H10" s="6"/>
      <c r="I10" s="6"/>
      <c r="J10" s="31" t="s">
        <v>213</v>
      </c>
      <c r="K10" s="6"/>
      <c r="L10" s="32" t="s">
        <v>220</v>
      </c>
      <c r="M10" s="33"/>
      <c r="N10" s="33"/>
      <c r="O10" s="33"/>
      <c r="P10" s="33"/>
      <c r="Q10" s="33"/>
      <c r="R10" s="33"/>
      <c r="S10" s="33"/>
      <c r="T10" s="33"/>
      <c r="U10" s="34"/>
      <c r="V10" s="17"/>
      <c r="W10" s="17"/>
      <c r="X10" s="153" t="s">
        <v>225</v>
      </c>
      <c r="Y10" s="154"/>
      <c r="Z10" s="154"/>
      <c r="AA10" s="17"/>
      <c r="AB10" s="155"/>
    </row>
    <row r="12" spans="1:28" ht="18" customHeight="1" x14ac:dyDescent="0.15">
      <c r="D12" s="37" t="s">
        <v>9</v>
      </c>
      <c r="E12" s="30"/>
      <c r="F12" s="38" t="s">
        <v>214</v>
      </c>
      <c r="G12" s="39"/>
      <c r="H12" s="39"/>
      <c r="I12" s="39"/>
      <c r="J12" s="39"/>
      <c r="K12" s="39"/>
      <c r="L12" s="39"/>
      <c r="M12" s="39"/>
      <c r="N12" s="39"/>
      <c r="O12" s="39"/>
      <c r="P12" s="39"/>
      <c r="Q12" s="39"/>
      <c r="R12" s="39"/>
      <c r="S12" s="39"/>
      <c r="T12" s="39"/>
      <c r="U12" s="39"/>
      <c r="V12" s="39"/>
      <c r="W12" s="39"/>
      <c r="X12" s="39"/>
      <c r="Y12" s="30"/>
      <c r="Z12" s="30" t="s">
        <v>186</v>
      </c>
      <c r="AA12" s="30"/>
      <c r="AB12" s="30" t="s">
        <v>187</v>
      </c>
    </row>
    <row r="13" spans="1:28" ht="18" customHeight="1" x14ac:dyDescent="0.15">
      <c r="D13" s="37"/>
      <c r="F13" s="40" t="s">
        <v>44</v>
      </c>
      <c r="H13" s="41" t="s">
        <v>206</v>
      </c>
      <c r="J13" s="41" t="s">
        <v>207</v>
      </c>
      <c r="K13" s="42"/>
      <c r="L13" s="40" t="s">
        <v>45</v>
      </c>
      <c r="N13" s="41" t="s">
        <v>206</v>
      </c>
      <c r="P13" s="41" t="s">
        <v>207</v>
      </c>
      <c r="Q13" s="43"/>
      <c r="R13" s="40" t="s">
        <v>70</v>
      </c>
      <c r="T13" s="41" t="s">
        <v>206</v>
      </c>
      <c r="V13" s="41" t="s">
        <v>207</v>
      </c>
      <c r="W13" s="44"/>
      <c r="X13" s="45" t="s">
        <v>69</v>
      </c>
      <c r="Y13" s="46"/>
      <c r="AA13" s="46"/>
    </row>
    <row r="14" spans="1:28" ht="18" customHeight="1" x14ac:dyDescent="0.15">
      <c r="F14" s="47"/>
      <c r="H14" s="47"/>
      <c r="J14" s="47"/>
      <c r="K14" s="17"/>
      <c r="L14" s="48"/>
      <c r="N14" s="48"/>
      <c r="P14" s="48"/>
      <c r="Q14" s="49"/>
      <c r="R14" s="47"/>
      <c r="T14" s="47"/>
      <c r="V14" s="47"/>
      <c r="W14" s="29"/>
      <c r="X14" s="50"/>
      <c r="Y14" s="46"/>
      <c r="Z14" s="51"/>
      <c r="AA14" s="46"/>
    </row>
    <row r="15" spans="1:28" ht="18" customHeight="1" x14ac:dyDescent="0.15">
      <c r="A15" s="52" t="s">
        <v>86</v>
      </c>
      <c r="B15" s="52"/>
      <c r="C15" s="53"/>
      <c r="D15" s="52"/>
      <c r="E15" s="29"/>
      <c r="F15" s="54">
        <v>11848748</v>
      </c>
      <c r="G15" s="55"/>
      <c r="H15" s="54">
        <v>11169805</v>
      </c>
      <c r="I15" s="55"/>
      <c r="J15" s="54">
        <v>678943</v>
      </c>
      <c r="K15" s="56"/>
      <c r="L15" s="57">
        <f>+F15</f>
        <v>11848748</v>
      </c>
      <c r="M15" s="55"/>
      <c r="N15" s="57">
        <f>+ROUNDDOWN(L15*$AB$4,0)</f>
        <v>11256310</v>
      </c>
      <c r="O15" s="55"/>
      <c r="P15" s="57">
        <f>+L15-N15</f>
        <v>592438</v>
      </c>
      <c r="Q15" s="58" t="s">
        <v>85</v>
      </c>
      <c r="R15" s="59">
        <f>L15-F15</f>
        <v>0</v>
      </c>
      <c r="S15" s="55"/>
      <c r="T15" s="59">
        <f>N15-H15</f>
        <v>86505</v>
      </c>
      <c r="U15" s="55"/>
      <c r="V15" s="59">
        <f>P15-J15</f>
        <v>-86505</v>
      </c>
      <c r="W15" s="60"/>
      <c r="X15" s="61">
        <f>L15/F15</f>
        <v>1</v>
      </c>
      <c r="Y15" s="62"/>
      <c r="Z15" s="63"/>
      <c r="AA15" s="62"/>
      <c r="AB15" s="64">
        <f>L15+Z15</f>
        <v>11848748</v>
      </c>
    </row>
    <row r="16" spans="1:28" ht="18" customHeight="1" x14ac:dyDescent="0.15">
      <c r="A16" s="35"/>
      <c r="B16" s="35"/>
      <c r="C16" s="65"/>
      <c r="E16" s="29"/>
      <c r="F16" s="66"/>
      <c r="G16" s="55"/>
      <c r="H16" s="66"/>
      <c r="I16" s="55"/>
      <c r="J16" s="66"/>
      <c r="K16" s="62"/>
      <c r="L16" s="66"/>
      <c r="M16" s="55"/>
      <c r="N16" s="66"/>
      <c r="O16" s="55"/>
      <c r="P16" s="66"/>
      <c r="Q16" s="62"/>
      <c r="R16" s="66"/>
      <c r="S16" s="55"/>
      <c r="T16" s="66"/>
      <c r="U16" s="55"/>
      <c r="V16" s="66"/>
      <c r="W16" s="60"/>
      <c r="X16" s="67"/>
      <c r="Y16" s="62"/>
      <c r="Z16" s="68"/>
      <c r="AA16" s="62"/>
      <c r="AB16" s="68"/>
    </row>
    <row r="17" spans="1:28" ht="18" customHeight="1" x14ac:dyDescent="0.15">
      <c r="A17" s="35" t="s">
        <v>37</v>
      </c>
      <c r="B17" s="69"/>
      <c r="C17" s="70"/>
      <c r="E17" s="71"/>
      <c r="F17" s="72">
        <f>F18+F25+F35</f>
        <v>10440914</v>
      </c>
      <c r="G17" s="73"/>
      <c r="H17" s="72">
        <f>H18+H25+H35</f>
        <v>9842643</v>
      </c>
      <c r="I17" s="73"/>
      <c r="J17" s="72">
        <f>J18+J25+J35</f>
        <v>598271</v>
      </c>
      <c r="K17" s="74"/>
      <c r="L17" s="75">
        <f>L18+L25+L35</f>
        <v>10442096</v>
      </c>
      <c r="M17" s="73"/>
      <c r="N17" s="75">
        <f>N18+N25+N35</f>
        <v>9919987</v>
      </c>
      <c r="O17" s="73"/>
      <c r="P17" s="75">
        <f>P18+P25+P35</f>
        <v>522109</v>
      </c>
      <c r="Q17" s="76"/>
      <c r="R17" s="72">
        <f>SUM(R18,R25,R35)</f>
        <v>-1182</v>
      </c>
      <c r="S17" s="73"/>
      <c r="T17" s="72">
        <f>SUM(T18,T25,T35)</f>
        <v>-77344</v>
      </c>
      <c r="U17" s="73"/>
      <c r="V17" s="72">
        <f>SUM(V18,V25,V35)</f>
        <v>76162</v>
      </c>
      <c r="W17" s="77"/>
      <c r="X17" s="78">
        <f t="shared" ref="X17:X22" si="0">L17/F17</f>
        <v>1.0001132084796407</v>
      </c>
      <c r="Y17" s="77"/>
      <c r="Z17" s="66">
        <f>Z18+Z25+Z35</f>
        <v>0</v>
      </c>
      <c r="AA17" s="77"/>
      <c r="AB17" s="68">
        <f t="shared" ref="AB17:AB55" si="1">L17+Z17</f>
        <v>10442096</v>
      </c>
    </row>
    <row r="18" spans="1:28" ht="18" customHeight="1" x14ac:dyDescent="0.15">
      <c r="A18" s="35"/>
      <c r="B18" s="35" t="s">
        <v>14</v>
      </c>
      <c r="C18" s="65"/>
      <c r="E18" s="71"/>
      <c r="F18" s="79">
        <f>SUM(F19:F22)</f>
        <v>8500000</v>
      </c>
      <c r="G18" s="73"/>
      <c r="H18" s="79">
        <f>SUM(H19:H22)</f>
        <v>8012950</v>
      </c>
      <c r="I18" s="73"/>
      <c r="J18" s="79">
        <f>SUM(J19:J22)</f>
        <v>487050</v>
      </c>
      <c r="K18" s="80"/>
      <c r="L18" s="81">
        <f>SUM(L19:L22)</f>
        <v>8530000</v>
      </c>
      <c r="M18" s="73"/>
      <c r="N18" s="81">
        <f>SUM(N19:N22)</f>
        <v>8103500</v>
      </c>
      <c r="O18" s="73"/>
      <c r="P18" s="81">
        <f>SUM(P19:P22)</f>
        <v>426500</v>
      </c>
      <c r="Q18" s="82"/>
      <c r="R18" s="79">
        <f>SUM(R19:R22)</f>
        <v>-30000</v>
      </c>
      <c r="S18" s="73"/>
      <c r="T18" s="79">
        <f>SUM(T19:T22)</f>
        <v>-90550</v>
      </c>
      <c r="U18" s="73"/>
      <c r="V18" s="79">
        <f>SUM(V19:V22)</f>
        <v>60550</v>
      </c>
      <c r="W18" s="83"/>
      <c r="X18" s="84">
        <f t="shared" si="0"/>
        <v>1.0035294117647058</v>
      </c>
      <c r="Y18" s="85"/>
      <c r="Z18" s="66">
        <f>SUM(Z19:Z22)</f>
        <v>0</v>
      </c>
      <c r="AA18" s="85"/>
      <c r="AB18" s="68">
        <f t="shared" si="1"/>
        <v>8530000</v>
      </c>
    </row>
    <row r="19" spans="1:28" ht="18" customHeight="1" x14ac:dyDescent="0.15">
      <c r="A19" s="35"/>
      <c r="B19" s="35"/>
      <c r="C19" s="86" t="s">
        <v>65</v>
      </c>
      <c r="D19" s="87"/>
      <c r="E19" s="71"/>
      <c r="F19" s="88">
        <v>3000000</v>
      </c>
      <c r="G19" s="73"/>
      <c r="H19" s="88">
        <v>2828100</v>
      </c>
      <c r="I19" s="73"/>
      <c r="J19" s="88">
        <v>171900</v>
      </c>
      <c r="K19" s="89"/>
      <c r="L19" s="90">
        <f>'1(1)直接事業費'!I29</f>
        <v>2800000</v>
      </c>
      <c r="M19" s="73"/>
      <c r="N19" s="90">
        <f>+ROUNDDOWN(L19*$AB$4,0)</f>
        <v>2660000</v>
      </c>
      <c r="O19" s="73"/>
      <c r="P19" s="90">
        <f>+L19-N19</f>
        <v>140000</v>
      </c>
      <c r="Q19" s="76"/>
      <c r="R19" s="91">
        <f>F19-L19</f>
        <v>200000</v>
      </c>
      <c r="S19" s="73"/>
      <c r="T19" s="91">
        <f>H19-N19</f>
        <v>168100</v>
      </c>
      <c r="U19" s="73"/>
      <c r="V19" s="91">
        <f>J19-P19</f>
        <v>31900</v>
      </c>
      <c r="W19" s="77"/>
      <c r="X19" s="84">
        <f t="shared" si="0"/>
        <v>0.93333333333333335</v>
      </c>
      <c r="Y19" s="77"/>
      <c r="Z19" s="92"/>
      <c r="AA19" s="77"/>
      <c r="AB19" s="68">
        <f t="shared" si="1"/>
        <v>2800000</v>
      </c>
    </row>
    <row r="20" spans="1:28" ht="18" customHeight="1" x14ac:dyDescent="0.15">
      <c r="A20" s="35"/>
      <c r="B20" s="35"/>
      <c r="C20" s="86" t="s">
        <v>66</v>
      </c>
      <c r="D20" s="87"/>
      <c r="E20" s="71"/>
      <c r="F20" s="88">
        <v>2500000</v>
      </c>
      <c r="G20" s="73"/>
      <c r="H20" s="88">
        <v>2356750</v>
      </c>
      <c r="I20" s="73"/>
      <c r="J20" s="88">
        <v>143250</v>
      </c>
      <c r="K20" s="89"/>
      <c r="L20" s="90">
        <f>'1(1)直接事業費'!I53</f>
        <v>2680000</v>
      </c>
      <c r="M20" s="73"/>
      <c r="N20" s="90">
        <f>+ROUNDDOWN(L20*$AB$4,0)</f>
        <v>2546000</v>
      </c>
      <c r="O20" s="73"/>
      <c r="P20" s="90">
        <f>+L20-N20</f>
        <v>134000</v>
      </c>
      <c r="Q20" s="76"/>
      <c r="R20" s="91">
        <f>F20-L20</f>
        <v>-180000</v>
      </c>
      <c r="S20" s="73"/>
      <c r="T20" s="91">
        <f>H20-N20</f>
        <v>-189250</v>
      </c>
      <c r="U20" s="73"/>
      <c r="V20" s="91">
        <f>J20-P20</f>
        <v>9250</v>
      </c>
      <c r="W20" s="77"/>
      <c r="X20" s="84">
        <f t="shared" si="0"/>
        <v>1.0720000000000001</v>
      </c>
      <c r="Y20" s="77"/>
      <c r="Z20" s="92"/>
      <c r="AA20" s="77"/>
      <c r="AB20" s="68">
        <f t="shared" si="1"/>
        <v>2680000</v>
      </c>
    </row>
    <row r="21" spans="1:28" ht="18" customHeight="1" x14ac:dyDescent="0.15">
      <c r="A21" s="35"/>
      <c r="B21" s="35"/>
      <c r="C21" s="86" t="s">
        <v>67</v>
      </c>
      <c r="D21" s="87"/>
      <c r="E21" s="71"/>
      <c r="F21" s="88">
        <v>2000000</v>
      </c>
      <c r="G21" s="73"/>
      <c r="H21" s="88">
        <v>1885400</v>
      </c>
      <c r="I21" s="73"/>
      <c r="J21" s="88">
        <v>114600</v>
      </c>
      <c r="K21" s="89"/>
      <c r="L21" s="90">
        <f>'1(1)直接事業費'!I77</f>
        <v>1900000</v>
      </c>
      <c r="M21" s="73"/>
      <c r="N21" s="90">
        <f>+ROUNDDOWN(L21*$AB$4,0)</f>
        <v>1805000</v>
      </c>
      <c r="O21" s="73"/>
      <c r="P21" s="90">
        <f>+L21-N21</f>
        <v>95000</v>
      </c>
      <c r="Q21" s="76"/>
      <c r="R21" s="91">
        <f>F21-L21</f>
        <v>100000</v>
      </c>
      <c r="S21" s="73"/>
      <c r="T21" s="91">
        <f>H21-N21</f>
        <v>80400</v>
      </c>
      <c r="U21" s="73"/>
      <c r="V21" s="91">
        <f>J21-P21</f>
        <v>19600</v>
      </c>
      <c r="W21" s="77"/>
      <c r="X21" s="84">
        <f t="shared" si="0"/>
        <v>0.95</v>
      </c>
      <c r="Y21" s="77"/>
      <c r="Z21" s="92"/>
      <c r="AA21" s="77"/>
      <c r="AB21" s="68">
        <f t="shared" si="1"/>
        <v>1900000</v>
      </c>
    </row>
    <row r="22" spans="1:28" ht="18" customHeight="1" x14ac:dyDescent="0.15">
      <c r="A22" s="35"/>
      <c r="B22" s="35"/>
      <c r="C22" s="93" t="s">
        <v>54</v>
      </c>
      <c r="D22" s="94"/>
      <c r="E22" s="46"/>
      <c r="F22" s="95">
        <v>1000000</v>
      </c>
      <c r="G22" s="96"/>
      <c r="H22" s="95">
        <v>942700</v>
      </c>
      <c r="I22" s="96"/>
      <c r="J22" s="95">
        <v>57300</v>
      </c>
      <c r="K22" s="97"/>
      <c r="L22" s="98">
        <f>'1(1)直接事業費'!I101</f>
        <v>1150000</v>
      </c>
      <c r="M22" s="96"/>
      <c r="N22" s="98">
        <f>+ROUNDDOWN(L22*$AB$4,0)</f>
        <v>1092500</v>
      </c>
      <c r="O22" s="73"/>
      <c r="P22" s="98">
        <f>+L22-N22</f>
        <v>57500</v>
      </c>
      <c r="Q22" s="62"/>
      <c r="R22" s="72">
        <f>F22-L22</f>
        <v>-150000</v>
      </c>
      <c r="S22" s="96"/>
      <c r="T22" s="72">
        <f>H22-N22</f>
        <v>-149800</v>
      </c>
      <c r="U22" s="96"/>
      <c r="V22" s="72">
        <f>J22-P22</f>
        <v>-200</v>
      </c>
      <c r="W22" s="77"/>
      <c r="X22" s="78">
        <f t="shared" si="0"/>
        <v>1.1499999999999999</v>
      </c>
      <c r="Y22" s="77"/>
      <c r="Z22" s="92"/>
      <c r="AA22" s="77"/>
      <c r="AB22" s="68">
        <f t="shared" si="1"/>
        <v>1150000</v>
      </c>
    </row>
    <row r="23" spans="1:28" ht="18" customHeight="1" x14ac:dyDescent="0.15">
      <c r="A23" s="35"/>
      <c r="B23" s="35"/>
      <c r="C23" s="99" t="s">
        <v>136</v>
      </c>
      <c r="D23" s="100"/>
      <c r="E23" s="46"/>
      <c r="F23" s="101"/>
      <c r="G23" s="96"/>
      <c r="H23" s="101"/>
      <c r="I23" s="96"/>
      <c r="J23" s="101"/>
      <c r="K23" s="102"/>
      <c r="L23" s="75"/>
      <c r="M23" s="96"/>
      <c r="N23" s="75"/>
      <c r="O23" s="96"/>
      <c r="P23" s="75"/>
      <c r="Q23" s="62"/>
      <c r="R23" s="72"/>
      <c r="S23" s="96"/>
      <c r="T23" s="72"/>
      <c r="U23" s="96"/>
      <c r="V23" s="72"/>
      <c r="W23" s="77"/>
      <c r="X23" s="78"/>
      <c r="Y23" s="77"/>
      <c r="Z23" s="66"/>
      <c r="AA23" s="77"/>
      <c r="AB23" s="68"/>
    </row>
    <row r="24" spans="1:28" ht="18" customHeight="1" x14ac:dyDescent="0.15">
      <c r="A24" s="35"/>
      <c r="B24" s="35"/>
      <c r="C24" s="65"/>
      <c r="D24" s="100"/>
      <c r="E24" s="46"/>
      <c r="F24" s="75"/>
      <c r="G24" s="96"/>
      <c r="H24" s="75"/>
      <c r="I24" s="96"/>
      <c r="J24" s="75"/>
      <c r="K24" s="77"/>
      <c r="L24" s="75"/>
      <c r="M24" s="96"/>
      <c r="N24" s="75"/>
      <c r="O24" s="96"/>
      <c r="P24" s="75"/>
      <c r="Q24" s="62"/>
      <c r="R24" s="72"/>
      <c r="S24" s="96"/>
      <c r="T24" s="72"/>
      <c r="U24" s="96"/>
      <c r="V24" s="72"/>
      <c r="W24" s="77"/>
      <c r="X24" s="78"/>
      <c r="Y24" s="77"/>
      <c r="Z24" s="66"/>
      <c r="AA24" s="77"/>
      <c r="AB24" s="68"/>
    </row>
    <row r="25" spans="1:28" ht="18" customHeight="1" x14ac:dyDescent="0.15">
      <c r="A25" s="35"/>
      <c r="B25" s="103" t="s">
        <v>68</v>
      </c>
      <c r="C25" s="103"/>
      <c r="D25" s="103"/>
      <c r="E25" s="46"/>
      <c r="F25" s="91">
        <f>SUM(F26:F32)</f>
        <v>315300</v>
      </c>
      <c r="G25" s="96"/>
      <c r="H25" s="91">
        <f>SUM(H26:H32)</f>
        <v>297229</v>
      </c>
      <c r="I25" s="96"/>
      <c r="J25" s="91">
        <f>SUM(J26:J32)</f>
        <v>18071</v>
      </c>
      <c r="K25" s="104"/>
      <c r="L25" s="105">
        <f>SUM(L26:L32)</f>
        <v>327500</v>
      </c>
      <c r="M25" s="96"/>
      <c r="N25" s="105">
        <f>SUM(N26:N32)</f>
        <v>311125</v>
      </c>
      <c r="O25" s="96"/>
      <c r="P25" s="105">
        <f>SUM(P26:P32)</f>
        <v>16375</v>
      </c>
      <c r="Q25" s="106"/>
      <c r="R25" s="91">
        <f>SUM(R26:R32)</f>
        <v>-12200</v>
      </c>
      <c r="S25" s="96"/>
      <c r="T25" s="91">
        <f>SUM(T26:T32)</f>
        <v>-13896</v>
      </c>
      <c r="U25" s="96"/>
      <c r="V25" s="91">
        <f>SUM(V26:V32)</f>
        <v>1696</v>
      </c>
      <c r="W25" s="107"/>
      <c r="X25" s="108">
        <f t="shared" ref="X25:X32" si="2">L25/F25</f>
        <v>1.0386933079606724</v>
      </c>
      <c r="Y25" s="109"/>
      <c r="Z25" s="66">
        <f>SUM(Z26:Z32)</f>
        <v>0</v>
      </c>
      <c r="AA25" s="109"/>
      <c r="AB25" s="68">
        <f t="shared" si="1"/>
        <v>327500</v>
      </c>
    </row>
    <row r="26" spans="1:28" ht="18" customHeight="1" x14ac:dyDescent="0.15">
      <c r="A26" s="35"/>
      <c r="B26" s="35"/>
      <c r="C26" s="93" t="s">
        <v>55</v>
      </c>
      <c r="D26" s="94"/>
      <c r="E26" s="46"/>
      <c r="F26" s="95">
        <v>35000</v>
      </c>
      <c r="G26" s="96"/>
      <c r="H26" s="95">
        <v>32994</v>
      </c>
      <c r="I26" s="96"/>
      <c r="J26" s="95">
        <v>2006</v>
      </c>
      <c r="K26" s="89"/>
      <c r="L26" s="98">
        <f>'1(2)国内交通費、航空旅費'!K30</f>
        <v>39000</v>
      </c>
      <c r="M26" s="96"/>
      <c r="N26" s="98">
        <f t="shared" ref="N26:N32" si="3">+ROUNDDOWN(L26*$AB$4,0)</f>
        <v>37050</v>
      </c>
      <c r="O26" s="73"/>
      <c r="P26" s="98">
        <f t="shared" ref="P26:P32" si="4">+L26-N26</f>
        <v>1950</v>
      </c>
      <c r="Q26" s="76"/>
      <c r="R26" s="72">
        <f t="shared" ref="R26:R32" si="5">F26-L26</f>
        <v>-4000</v>
      </c>
      <c r="S26" s="96"/>
      <c r="T26" s="72">
        <f t="shared" ref="T26:T32" si="6">H26-N26</f>
        <v>-4056</v>
      </c>
      <c r="U26" s="96"/>
      <c r="V26" s="72">
        <f t="shared" ref="V26:V32" si="7">J26-P26</f>
        <v>56</v>
      </c>
      <c r="W26" s="77"/>
      <c r="X26" s="78">
        <f t="shared" si="2"/>
        <v>1.1142857142857143</v>
      </c>
      <c r="Y26" s="77"/>
      <c r="Z26" s="92"/>
      <c r="AA26" s="77"/>
      <c r="AB26" s="68">
        <f t="shared" si="1"/>
        <v>39000</v>
      </c>
    </row>
    <row r="27" spans="1:28" ht="18" customHeight="1" x14ac:dyDescent="0.15">
      <c r="A27" s="35"/>
      <c r="B27" s="35"/>
      <c r="C27" s="93" t="s">
        <v>56</v>
      </c>
      <c r="D27" s="94"/>
      <c r="E27" s="46"/>
      <c r="F27" s="95">
        <v>55000</v>
      </c>
      <c r="G27" s="96"/>
      <c r="H27" s="95">
        <v>51848</v>
      </c>
      <c r="I27" s="96"/>
      <c r="J27" s="95">
        <v>3152</v>
      </c>
      <c r="K27" s="97"/>
      <c r="L27" s="98">
        <f>'1(2)国内交通費、航空旅費'!K55</f>
        <v>63200</v>
      </c>
      <c r="M27" s="96"/>
      <c r="N27" s="98">
        <f t="shared" si="3"/>
        <v>60040</v>
      </c>
      <c r="O27" s="73"/>
      <c r="P27" s="98">
        <f t="shared" si="4"/>
        <v>3160</v>
      </c>
      <c r="Q27" s="62"/>
      <c r="R27" s="72">
        <f t="shared" si="5"/>
        <v>-8200</v>
      </c>
      <c r="S27" s="96"/>
      <c r="T27" s="72">
        <f t="shared" si="6"/>
        <v>-8192</v>
      </c>
      <c r="U27" s="96"/>
      <c r="V27" s="72">
        <f t="shared" si="7"/>
        <v>-8</v>
      </c>
      <c r="W27" s="77"/>
      <c r="X27" s="78">
        <f t="shared" si="2"/>
        <v>1.1490909090909092</v>
      </c>
      <c r="Y27" s="77"/>
      <c r="Z27" s="92"/>
      <c r="AA27" s="77"/>
      <c r="AB27" s="68">
        <f t="shared" si="1"/>
        <v>63200</v>
      </c>
    </row>
    <row r="28" spans="1:28" ht="18" customHeight="1" x14ac:dyDescent="0.15">
      <c r="A28" s="35"/>
      <c r="B28" s="35"/>
      <c r="C28" s="93" t="s">
        <v>95</v>
      </c>
      <c r="D28" s="94"/>
      <c r="E28" s="46"/>
      <c r="F28" s="95">
        <v>18500</v>
      </c>
      <c r="G28" s="96"/>
      <c r="H28" s="95">
        <v>17439</v>
      </c>
      <c r="I28" s="96"/>
      <c r="J28" s="95">
        <v>1061</v>
      </c>
      <c r="K28" s="97"/>
      <c r="L28" s="98">
        <f>'1(2)日当他'!J27</f>
        <v>18500</v>
      </c>
      <c r="M28" s="96"/>
      <c r="N28" s="98">
        <f t="shared" si="3"/>
        <v>17575</v>
      </c>
      <c r="O28" s="73"/>
      <c r="P28" s="98">
        <f t="shared" si="4"/>
        <v>925</v>
      </c>
      <c r="Q28" s="62"/>
      <c r="R28" s="72">
        <f t="shared" si="5"/>
        <v>0</v>
      </c>
      <c r="S28" s="96"/>
      <c r="T28" s="72">
        <f t="shared" si="6"/>
        <v>-136</v>
      </c>
      <c r="U28" s="96"/>
      <c r="V28" s="72">
        <f t="shared" si="7"/>
        <v>136</v>
      </c>
      <c r="W28" s="77"/>
      <c r="X28" s="78">
        <f t="shared" si="2"/>
        <v>1</v>
      </c>
      <c r="Y28" s="77"/>
      <c r="Z28" s="92"/>
      <c r="AA28" s="77"/>
      <c r="AB28" s="68">
        <f t="shared" si="1"/>
        <v>18500</v>
      </c>
    </row>
    <row r="29" spans="1:28" ht="18" customHeight="1" x14ac:dyDescent="0.15">
      <c r="A29" s="35"/>
      <c r="B29" s="35"/>
      <c r="C29" s="93" t="s">
        <v>97</v>
      </c>
      <c r="D29" s="94"/>
      <c r="E29" s="46"/>
      <c r="F29" s="95">
        <v>135000</v>
      </c>
      <c r="G29" s="96"/>
      <c r="H29" s="95">
        <v>127264</v>
      </c>
      <c r="I29" s="96"/>
      <c r="J29" s="95">
        <v>7736</v>
      </c>
      <c r="K29" s="97"/>
      <c r="L29" s="98">
        <f>'1(2)日当他'!J53</f>
        <v>135000</v>
      </c>
      <c r="M29" s="96"/>
      <c r="N29" s="98">
        <f t="shared" si="3"/>
        <v>128250</v>
      </c>
      <c r="O29" s="73"/>
      <c r="P29" s="98">
        <f t="shared" si="4"/>
        <v>6750</v>
      </c>
      <c r="Q29" s="62"/>
      <c r="R29" s="72">
        <f t="shared" si="5"/>
        <v>0</v>
      </c>
      <c r="S29" s="96"/>
      <c r="T29" s="72">
        <f t="shared" si="6"/>
        <v>-986</v>
      </c>
      <c r="U29" s="96"/>
      <c r="V29" s="72">
        <f t="shared" si="7"/>
        <v>986</v>
      </c>
      <c r="W29" s="77"/>
      <c r="X29" s="78">
        <f t="shared" si="2"/>
        <v>1</v>
      </c>
      <c r="Y29" s="77"/>
      <c r="Z29" s="92"/>
      <c r="AA29" s="77"/>
      <c r="AB29" s="68">
        <f t="shared" si="1"/>
        <v>135000</v>
      </c>
    </row>
    <row r="30" spans="1:28" ht="18" customHeight="1" x14ac:dyDescent="0.15">
      <c r="A30" s="35"/>
      <c r="B30" s="35"/>
      <c r="C30" s="93" t="s">
        <v>98</v>
      </c>
      <c r="D30" s="94"/>
      <c r="E30" s="46"/>
      <c r="F30" s="95">
        <v>29800</v>
      </c>
      <c r="G30" s="96"/>
      <c r="H30" s="95">
        <v>28092</v>
      </c>
      <c r="I30" s="96"/>
      <c r="J30" s="95">
        <v>1708</v>
      </c>
      <c r="K30" s="97"/>
      <c r="L30" s="98">
        <f>'1(2)日当他'!J78</f>
        <v>29800</v>
      </c>
      <c r="M30" s="96"/>
      <c r="N30" s="98">
        <f t="shared" si="3"/>
        <v>28310</v>
      </c>
      <c r="O30" s="73"/>
      <c r="P30" s="98">
        <f t="shared" si="4"/>
        <v>1490</v>
      </c>
      <c r="Q30" s="62"/>
      <c r="R30" s="72">
        <f t="shared" si="5"/>
        <v>0</v>
      </c>
      <c r="S30" s="96"/>
      <c r="T30" s="72">
        <f t="shared" si="6"/>
        <v>-218</v>
      </c>
      <c r="U30" s="96"/>
      <c r="V30" s="72">
        <f t="shared" si="7"/>
        <v>218</v>
      </c>
      <c r="W30" s="77"/>
      <c r="X30" s="78">
        <f t="shared" si="2"/>
        <v>1</v>
      </c>
      <c r="Y30" s="77"/>
      <c r="Z30" s="92"/>
      <c r="AA30" s="77"/>
      <c r="AB30" s="68">
        <f t="shared" si="1"/>
        <v>29800</v>
      </c>
    </row>
    <row r="31" spans="1:28" ht="18" customHeight="1" x14ac:dyDescent="0.15">
      <c r="A31" s="35"/>
      <c r="B31" s="35"/>
      <c r="C31" s="93" t="s">
        <v>99</v>
      </c>
      <c r="D31" s="94"/>
      <c r="E31" s="46"/>
      <c r="F31" s="95">
        <v>27000</v>
      </c>
      <c r="G31" s="96"/>
      <c r="H31" s="95">
        <v>25452</v>
      </c>
      <c r="I31" s="96"/>
      <c r="J31" s="95">
        <v>1548</v>
      </c>
      <c r="K31" s="97"/>
      <c r="L31" s="98">
        <f>'1(2)査証他'!I26</f>
        <v>27000</v>
      </c>
      <c r="M31" s="96"/>
      <c r="N31" s="98">
        <f t="shared" si="3"/>
        <v>25650</v>
      </c>
      <c r="O31" s="73"/>
      <c r="P31" s="98">
        <f t="shared" si="4"/>
        <v>1350</v>
      </c>
      <c r="Q31" s="62"/>
      <c r="R31" s="72">
        <f t="shared" si="5"/>
        <v>0</v>
      </c>
      <c r="S31" s="96"/>
      <c r="T31" s="72">
        <f t="shared" si="6"/>
        <v>-198</v>
      </c>
      <c r="U31" s="96"/>
      <c r="V31" s="72">
        <f t="shared" si="7"/>
        <v>198</v>
      </c>
      <c r="W31" s="77"/>
      <c r="X31" s="78">
        <f t="shared" si="2"/>
        <v>1</v>
      </c>
      <c r="Y31" s="77"/>
      <c r="Z31" s="92"/>
      <c r="AA31" s="77"/>
      <c r="AB31" s="68">
        <f t="shared" si="1"/>
        <v>27000</v>
      </c>
    </row>
    <row r="32" spans="1:28" ht="18" customHeight="1" x14ac:dyDescent="0.15">
      <c r="A32" s="35"/>
      <c r="B32" s="35"/>
      <c r="C32" s="93" t="s">
        <v>100</v>
      </c>
      <c r="D32" s="94"/>
      <c r="E32" s="46"/>
      <c r="F32" s="110">
        <v>15000</v>
      </c>
      <c r="G32" s="96"/>
      <c r="H32" s="110">
        <v>14140</v>
      </c>
      <c r="I32" s="96"/>
      <c r="J32" s="110">
        <v>860</v>
      </c>
      <c r="K32" s="77"/>
      <c r="L32" s="98">
        <f>'1(2)査証他'!I50</f>
        <v>15000</v>
      </c>
      <c r="M32" s="96"/>
      <c r="N32" s="98">
        <f t="shared" si="3"/>
        <v>14250</v>
      </c>
      <c r="O32" s="73"/>
      <c r="P32" s="98">
        <f t="shared" si="4"/>
        <v>750</v>
      </c>
      <c r="Q32" s="62"/>
      <c r="R32" s="72">
        <f t="shared" si="5"/>
        <v>0</v>
      </c>
      <c r="S32" s="96"/>
      <c r="T32" s="72">
        <f t="shared" si="6"/>
        <v>-110</v>
      </c>
      <c r="U32" s="96"/>
      <c r="V32" s="72">
        <f t="shared" si="7"/>
        <v>110</v>
      </c>
      <c r="W32" s="77"/>
      <c r="X32" s="78">
        <f t="shared" si="2"/>
        <v>1</v>
      </c>
      <c r="Y32" s="77"/>
      <c r="Z32" s="92"/>
      <c r="AA32" s="77"/>
      <c r="AB32" s="68">
        <f t="shared" si="1"/>
        <v>15000</v>
      </c>
    </row>
    <row r="33" spans="1:28" ht="18" customHeight="1" x14ac:dyDescent="0.15">
      <c r="A33" s="35"/>
      <c r="B33" s="35"/>
      <c r="C33" s="99" t="s">
        <v>136</v>
      </c>
      <c r="D33" s="100"/>
      <c r="E33" s="46"/>
      <c r="F33" s="101"/>
      <c r="G33" s="96"/>
      <c r="H33" s="101"/>
      <c r="I33" s="96"/>
      <c r="J33" s="101"/>
      <c r="K33" s="102"/>
      <c r="L33" s="75"/>
      <c r="M33" s="96"/>
      <c r="N33" s="75"/>
      <c r="O33" s="96"/>
      <c r="P33" s="75"/>
      <c r="Q33" s="62"/>
      <c r="R33" s="72"/>
      <c r="S33" s="96"/>
      <c r="T33" s="72"/>
      <c r="U33" s="96"/>
      <c r="V33" s="72"/>
      <c r="W33" s="77"/>
      <c r="X33" s="78"/>
      <c r="Y33" s="77"/>
      <c r="Z33" s="66"/>
      <c r="AA33" s="77"/>
      <c r="AB33" s="68"/>
    </row>
    <row r="34" spans="1:28" ht="18" customHeight="1" x14ac:dyDescent="0.15">
      <c r="A34" s="35"/>
      <c r="B34" s="35"/>
      <c r="C34" s="65"/>
      <c r="D34" s="100"/>
      <c r="E34" s="46"/>
      <c r="F34" s="75"/>
      <c r="G34" s="96"/>
      <c r="H34" s="75"/>
      <c r="I34" s="96"/>
      <c r="J34" s="75"/>
      <c r="K34" s="77"/>
      <c r="L34" s="75"/>
      <c r="M34" s="96"/>
      <c r="N34" s="75"/>
      <c r="O34" s="96"/>
      <c r="P34" s="75"/>
      <c r="Q34" s="62"/>
      <c r="R34" s="72"/>
      <c r="S34" s="96"/>
      <c r="T34" s="72"/>
      <c r="U34" s="96"/>
      <c r="V34" s="72"/>
      <c r="W34" s="77"/>
      <c r="X34" s="78"/>
      <c r="Y34" s="77"/>
      <c r="Z34" s="66"/>
      <c r="AA34" s="77"/>
      <c r="AB34" s="68"/>
    </row>
    <row r="35" spans="1:28" ht="18" customHeight="1" x14ac:dyDescent="0.15">
      <c r="A35" s="35"/>
      <c r="B35" s="35" t="s">
        <v>38</v>
      </c>
      <c r="C35" s="65"/>
      <c r="D35" s="100"/>
      <c r="E35" s="46"/>
      <c r="F35" s="91">
        <f>SUM(F36:F44)</f>
        <v>1625614</v>
      </c>
      <c r="G35" s="96"/>
      <c r="H35" s="91">
        <f>SUM(H36:H44)</f>
        <v>1532464</v>
      </c>
      <c r="I35" s="96"/>
      <c r="J35" s="91">
        <f>SUM(J36:J44)</f>
        <v>93150</v>
      </c>
      <c r="K35" s="104"/>
      <c r="L35" s="105">
        <f>SUM(L36:L44)</f>
        <v>1584596</v>
      </c>
      <c r="M35" s="96"/>
      <c r="N35" s="105">
        <f>SUM(N36:N44)</f>
        <v>1505362</v>
      </c>
      <c r="O35" s="96"/>
      <c r="P35" s="105">
        <f>SUM(P36:P44)</f>
        <v>79234</v>
      </c>
      <c r="Q35" s="106"/>
      <c r="R35" s="91">
        <f>SUM(R36:R44)</f>
        <v>41018</v>
      </c>
      <c r="S35" s="96"/>
      <c r="T35" s="91">
        <f>SUM(T36:T44)</f>
        <v>27102</v>
      </c>
      <c r="U35" s="96"/>
      <c r="V35" s="91">
        <f>SUM(V36:V44)</f>
        <v>13916</v>
      </c>
      <c r="W35" s="107"/>
      <c r="X35" s="108">
        <f t="shared" ref="X35:X44" si="8">L35/F35</f>
        <v>0.97476768777827949</v>
      </c>
      <c r="Y35" s="109"/>
      <c r="Z35" s="66">
        <f>SUM(Z36:Z44)</f>
        <v>0</v>
      </c>
      <c r="AA35" s="109"/>
      <c r="AB35" s="68">
        <f t="shared" si="1"/>
        <v>1584596</v>
      </c>
    </row>
    <row r="36" spans="1:28" ht="18" customHeight="1" x14ac:dyDescent="0.15">
      <c r="A36" s="35"/>
      <c r="B36" s="35"/>
      <c r="C36" s="93" t="s">
        <v>57</v>
      </c>
      <c r="D36" s="94"/>
      <c r="E36" s="46"/>
      <c r="F36" s="110">
        <v>200000</v>
      </c>
      <c r="G36" s="96"/>
      <c r="H36" s="110">
        <v>188540</v>
      </c>
      <c r="I36" s="96"/>
      <c r="J36" s="110">
        <v>11460</v>
      </c>
      <c r="K36" s="111"/>
      <c r="L36" s="98">
        <f>'1(3)拠点立ち上げ'!I29</f>
        <v>204000</v>
      </c>
      <c r="M36" s="96"/>
      <c r="N36" s="98">
        <f t="shared" ref="N36:N44" si="9">+ROUNDDOWN(L36*$AB$4,0)</f>
        <v>193800</v>
      </c>
      <c r="O36" s="73"/>
      <c r="P36" s="98">
        <f t="shared" ref="P36:P44" si="10">+L36-N36</f>
        <v>10200</v>
      </c>
      <c r="Q36" s="76"/>
      <c r="R36" s="72">
        <f t="shared" ref="R36:R44" si="11">F36-L36</f>
        <v>-4000</v>
      </c>
      <c r="S36" s="96"/>
      <c r="T36" s="72">
        <f t="shared" ref="T36:T44" si="12">H36-N36</f>
        <v>-5260</v>
      </c>
      <c r="U36" s="96"/>
      <c r="V36" s="72">
        <f t="shared" ref="V36:V44" si="13">J36-P36</f>
        <v>1260</v>
      </c>
      <c r="W36" s="77"/>
      <c r="X36" s="78">
        <f t="shared" si="8"/>
        <v>1.02</v>
      </c>
      <c r="Y36" s="77"/>
      <c r="Z36" s="92"/>
      <c r="AA36" s="77"/>
      <c r="AB36" s="68">
        <f t="shared" si="1"/>
        <v>204000</v>
      </c>
    </row>
    <row r="37" spans="1:28" ht="18" customHeight="1" x14ac:dyDescent="0.15">
      <c r="A37" s="35"/>
      <c r="B37" s="35"/>
      <c r="C37" s="93" t="s">
        <v>58</v>
      </c>
      <c r="D37" s="94"/>
      <c r="E37" s="46"/>
      <c r="F37" s="110">
        <v>600000</v>
      </c>
      <c r="G37" s="96"/>
      <c r="H37" s="110">
        <v>565620</v>
      </c>
      <c r="I37" s="96"/>
      <c r="J37" s="110">
        <v>34380</v>
      </c>
      <c r="K37" s="111"/>
      <c r="L37" s="98">
        <f>'1(3)事務所賃貸料他'!J27</f>
        <v>580000</v>
      </c>
      <c r="M37" s="96"/>
      <c r="N37" s="98">
        <f t="shared" si="9"/>
        <v>551000</v>
      </c>
      <c r="O37" s="73"/>
      <c r="P37" s="98">
        <f t="shared" si="10"/>
        <v>29000</v>
      </c>
      <c r="Q37" s="76"/>
      <c r="R37" s="72">
        <f t="shared" si="11"/>
        <v>20000</v>
      </c>
      <c r="S37" s="96"/>
      <c r="T37" s="72">
        <f t="shared" si="12"/>
        <v>14620</v>
      </c>
      <c r="U37" s="96"/>
      <c r="V37" s="72">
        <f t="shared" si="13"/>
        <v>5380</v>
      </c>
      <c r="W37" s="77"/>
      <c r="X37" s="78">
        <f t="shared" si="8"/>
        <v>0.96666666666666667</v>
      </c>
      <c r="Y37" s="77"/>
      <c r="Z37" s="92"/>
      <c r="AA37" s="77"/>
      <c r="AB37" s="68">
        <f t="shared" si="1"/>
        <v>580000</v>
      </c>
    </row>
    <row r="38" spans="1:28" ht="18" customHeight="1" x14ac:dyDescent="0.15">
      <c r="A38" s="35"/>
      <c r="B38" s="35"/>
      <c r="C38" s="93" t="s">
        <v>59</v>
      </c>
      <c r="D38" s="94"/>
      <c r="E38" s="46"/>
      <c r="F38" s="110">
        <v>36000</v>
      </c>
      <c r="G38" s="96"/>
      <c r="H38" s="110">
        <v>33937</v>
      </c>
      <c r="I38" s="96"/>
      <c r="J38" s="110">
        <v>2063</v>
      </c>
      <c r="K38" s="111"/>
      <c r="L38" s="98">
        <f>'1(3)事務所賃貸料他'!J52</f>
        <v>35583</v>
      </c>
      <c r="M38" s="96"/>
      <c r="N38" s="98">
        <f t="shared" si="9"/>
        <v>33803</v>
      </c>
      <c r="O38" s="73"/>
      <c r="P38" s="98">
        <f t="shared" si="10"/>
        <v>1780</v>
      </c>
      <c r="Q38" s="76"/>
      <c r="R38" s="72">
        <f t="shared" si="11"/>
        <v>417</v>
      </c>
      <c r="S38" s="96"/>
      <c r="T38" s="72">
        <f t="shared" si="12"/>
        <v>134</v>
      </c>
      <c r="U38" s="96"/>
      <c r="V38" s="72">
        <f t="shared" si="13"/>
        <v>283</v>
      </c>
      <c r="W38" s="77"/>
      <c r="X38" s="78">
        <f t="shared" si="8"/>
        <v>0.98841666666666672</v>
      </c>
      <c r="Y38" s="77"/>
      <c r="Z38" s="92"/>
      <c r="AA38" s="77"/>
      <c r="AB38" s="68">
        <f t="shared" si="1"/>
        <v>35583</v>
      </c>
    </row>
    <row r="39" spans="1:28" ht="18" customHeight="1" x14ac:dyDescent="0.15">
      <c r="A39" s="35"/>
      <c r="B39" s="35"/>
      <c r="C39" s="93" t="s">
        <v>60</v>
      </c>
      <c r="D39" s="94"/>
      <c r="E39" s="46"/>
      <c r="F39" s="110">
        <v>60000</v>
      </c>
      <c r="G39" s="96"/>
      <c r="H39" s="110">
        <v>56562</v>
      </c>
      <c r="I39" s="96"/>
      <c r="J39" s="110">
        <v>3438</v>
      </c>
      <c r="K39" s="111"/>
      <c r="L39" s="98">
        <f>'1(3)事務所賃貸料他'!J77</f>
        <v>60281</v>
      </c>
      <c r="M39" s="96"/>
      <c r="N39" s="98">
        <f t="shared" si="9"/>
        <v>57266</v>
      </c>
      <c r="O39" s="73"/>
      <c r="P39" s="98">
        <f t="shared" si="10"/>
        <v>3015</v>
      </c>
      <c r="Q39" s="76"/>
      <c r="R39" s="72">
        <f t="shared" si="11"/>
        <v>-281</v>
      </c>
      <c r="S39" s="96"/>
      <c r="T39" s="72">
        <f t="shared" si="12"/>
        <v>-704</v>
      </c>
      <c r="U39" s="96"/>
      <c r="V39" s="72">
        <f t="shared" si="13"/>
        <v>423</v>
      </c>
      <c r="W39" s="77"/>
      <c r="X39" s="78">
        <f t="shared" si="8"/>
        <v>1.0046833333333334</v>
      </c>
      <c r="Y39" s="77"/>
      <c r="Z39" s="92"/>
      <c r="AA39" s="77"/>
      <c r="AB39" s="68">
        <f t="shared" si="1"/>
        <v>60281</v>
      </c>
    </row>
    <row r="40" spans="1:28" ht="18" customHeight="1" x14ac:dyDescent="0.15">
      <c r="A40" s="35"/>
      <c r="B40" s="35"/>
      <c r="C40" s="93" t="s">
        <v>61</v>
      </c>
      <c r="D40" s="94"/>
      <c r="E40" s="46"/>
      <c r="F40" s="110">
        <v>24480</v>
      </c>
      <c r="G40" s="96"/>
      <c r="H40" s="110">
        <v>23077</v>
      </c>
      <c r="I40" s="96"/>
      <c r="J40" s="110">
        <v>1403</v>
      </c>
      <c r="K40" s="111"/>
      <c r="L40" s="98">
        <f>'1(3)現地交通'!K33</f>
        <v>27422</v>
      </c>
      <c r="M40" s="96"/>
      <c r="N40" s="98">
        <f t="shared" si="9"/>
        <v>26050</v>
      </c>
      <c r="O40" s="73"/>
      <c r="P40" s="98">
        <f t="shared" si="10"/>
        <v>1372</v>
      </c>
      <c r="Q40" s="76"/>
      <c r="R40" s="72">
        <f t="shared" si="11"/>
        <v>-2942</v>
      </c>
      <c r="S40" s="96"/>
      <c r="T40" s="72">
        <f t="shared" si="12"/>
        <v>-2973</v>
      </c>
      <c r="U40" s="96"/>
      <c r="V40" s="72">
        <f t="shared" si="13"/>
        <v>31</v>
      </c>
      <c r="W40" s="77"/>
      <c r="X40" s="78">
        <f t="shared" si="8"/>
        <v>1.1201797385620915</v>
      </c>
      <c r="Y40" s="77"/>
      <c r="Z40" s="92"/>
      <c r="AA40" s="77"/>
      <c r="AB40" s="68">
        <f t="shared" si="1"/>
        <v>27422</v>
      </c>
    </row>
    <row r="41" spans="1:28" ht="18" customHeight="1" x14ac:dyDescent="0.15">
      <c r="A41" s="35"/>
      <c r="B41" s="35"/>
      <c r="C41" s="93" t="s">
        <v>82</v>
      </c>
      <c r="D41" s="94"/>
      <c r="E41" s="46"/>
      <c r="F41" s="112">
        <v>36000</v>
      </c>
      <c r="G41" s="96"/>
      <c r="H41" s="112">
        <v>33937</v>
      </c>
      <c r="I41" s="96"/>
      <c r="J41" s="112">
        <v>2063</v>
      </c>
      <c r="K41" s="113"/>
      <c r="L41" s="90">
        <f>'1(3)現地事務所運営用備品・事務用品費'!I27</f>
        <v>32866</v>
      </c>
      <c r="M41" s="96"/>
      <c r="N41" s="90">
        <f t="shared" si="9"/>
        <v>31222</v>
      </c>
      <c r="O41" s="73"/>
      <c r="P41" s="90">
        <f t="shared" si="10"/>
        <v>1644</v>
      </c>
      <c r="Q41" s="106"/>
      <c r="R41" s="91">
        <f t="shared" si="11"/>
        <v>3134</v>
      </c>
      <c r="S41" s="96"/>
      <c r="T41" s="91">
        <f t="shared" si="12"/>
        <v>2715</v>
      </c>
      <c r="U41" s="96"/>
      <c r="V41" s="91">
        <f t="shared" si="13"/>
        <v>419</v>
      </c>
      <c r="W41" s="107"/>
      <c r="X41" s="108">
        <f t="shared" si="8"/>
        <v>0.91294444444444445</v>
      </c>
      <c r="Y41" s="107"/>
      <c r="Z41" s="92"/>
      <c r="AA41" s="107"/>
      <c r="AB41" s="68">
        <f t="shared" si="1"/>
        <v>32866</v>
      </c>
    </row>
    <row r="42" spans="1:28" ht="18" customHeight="1" x14ac:dyDescent="0.15">
      <c r="A42" s="35"/>
      <c r="B42" s="35"/>
      <c r="C42" s="93" t="s">
        <v>62</v>
      </c>
      <c r="D42" s="94"/>
      <c r="E42" s="46"/>
      <c r="F42" s="112">
        <v>345678</v>
      </c>
      <c r="G42" s="96"/>
      <c r="H42" s="112">
        <v>325870</v>
      </c>
      <c r="I42" s="96"/>
      <c r="J42" s="112">
        <v>19808</v>
      </c>
      <c r="K42" s="111"/>
      <c r="L42" s="90">
        <f>'1(3)国際スタッフ、現地スタッフ'!J27</f>
        <v>333333</v>
      </c>
      <c r="M42" s="96"/>
      <c r="N42" s="90">
        <f t="shared" si="9"/>
        <v>316666</v>
      </c>
      <c r="O42" s="73"/>
      <c r="P42" s="90">
        <f t="shared" si="10"/>
        <v>16667</v>
      </c>
      <c r="Q42" s="76"/>
      <c r="R42" s="91">
        <f t="shared" si="11"/>
        <v>12345</v>
      </c>
      <c r="S42" s="96"/>
      <c r="T42" s="91">
        <f t="shared" si="12"/>
        <v>9204</v>
      </c>
      <c r="U42" s="96"/>
      <c r="V42" s="91">
        <f t="shared" si="13"/>
        <v>3141</v>
      </c>
      <c r="W42" s="77"/>
      <c r="X42" s="84">
        <f t="shared" si="8"/>
        <v>0.96428757398503806</v>
      </c>
      <c r="Y42" s="77"/>
      <c r="Z42" s="92"/>
      <c r="AA42" s="77"/>
      <c r="AB42" s="68">
        <f t="shared" si="1"/>
        <v>333333</v>
      </c>
    </row>
    <row r="43" spans="1:28" ht="18" customHeight="1" x14ac:dyDescent="0.15">
      <c r="A43" s="35"/>
      <c r="B43" s="35"/>
      <c r="C43" s="93" t="s">
        <v>63</v>
      </c>
      <c r="D43" s="94"/>
      <c r="E43" s="46"/>
      <c r="F43" s="112">
        <v>123456</v>
      </c>
      <c r="G43" s="96"/>
      <c r="H43" s="112">
        <v>116381</v>
      </c>
      <c r="I43" s="96"/>
      <c r="J43" s="112">
        <v>7075</v>
      </c>
      <c r="K43" s="113"/>
      <c r="L43" s="90">
        <f>'1(3)国際スタッフ、現地スタッフ'!J52</f>
        <v>111111</v>
      </c>
      <c r="M43" s="96"/>
      <c r="N43" s="90">
        <f t="shared" si="9"/>
        <v>105555</v>
      </c>
      <c r="O43" s="73"/>
      <c r="P43" s="90">
        <f t="shared" si="10"/>
        <v>5556</v>
      </c>
      <c r="Q43" s="106"/>
      <c r="R43" s="91">
        <f t="shared" si="11"/>
        <v>12345</v>
      </c>
      <c r="S43" s="96"/>
      <c r="T43" s="91">
        <f t="shared" si="12"/>
        <v>10826</v>
      </c>
      <c r="U43" s="96"/>
      <c r="V43" s="91">
        <f t="shared" si="13"/>
        <v>1519</v>
      </c>
      <c r="W43" s="107"/>
      <c r="X43" s="108">
        <f t="shared" si="8"/>
        <v>0.90000486003110425</v>
      </c>
      <c r="Y43" s="107"/>
      <c r="Z43" s="92"/>
      <c r="AA43" s="107"/>
      <c r="AB43" s="68">
        <f t="shared" si="1"/>
        <v>111111</v>
      </c>
    </row>
    <row r="44" spans="1:28" ht="18" customHeight="1" x14ac:dyDescent="0.15">
      <c r="A44" s="35"/>
      <c r="B44" s="35"/>
      <c r="C44" s="93" t="s">
        <v>103</v>
      </c>
      <c r="D44" s="94"/>
      <c r="E44" s="46"/>
      <c r="F44" s="110">
        <v>200000</v>
      </c>
      <c r="G44" s="96"/>
      <c r="H44" s="110">
        <v>188540</v>
      </c>
      <c r="I44" s="96"/>
      <c r="J44" s="110">
        <v>11460</v>
      </c>
      <c r="K44" s="113"/>
      <c r="L44" s="98">
        <f>'1(3)国際スタッフ、現地スタッフ'!J76</f>
        <v>200000</v>
      </c>
      <c r="M44" s="96"/>
      <c r="N44" s="98">
        <f t="shared" si="9"/>
        <v>190000</v>
      </c>
      <c r="O44" s="73"/>
      <c r="P44" s="98">
        <f t="shared" si="10"/>
        <v>10000</v>
      </c>
      <c r="Q44" s="106"/>
      <c r="R44" s="72">
        <f t="shared" si="11"/>
        <v>0</v>
      </c>
      <c r="S44" s="96"/>
      <c r="T44" s="72">
        <f t="shared" si="12"/>
        <v>-1460</v>
      </c>
      <c r="U44" s="96"/>
      <c r="V44" s="72">
        <f t="shared" si="13"/>
        <v>1460</v>
      </c>
      <c r="W44" s="107"/>
      <c r="X44" s="78">
        <f t="shared" si="8"/>
        <v>1</v>
      </c>
      <c r="Y44" s="107"/>
      <c r="Z44" s="92"/>
      <c r="AA44" s="107"/>
      <c r="AB44" s="68">
        <f t="shared" si="1"/>
        <v>200000</v>
      </c>
    </row>
    <row r="45" spans="1:28" ht="18" customHeight="1" x14ac:dyDescent="0.15">
      <c r="A45" s="35"/>
      <c r="B45" s="35"/>
      <c r="C45" s="99" t="s">
        <v>136</v>
      </c>
      <c r="D45" s="100"/>
      <c r="E45" s="46"/>
      <c r="F45" s="101"/>
      <c r="G45" s="96"/>
      <c r="H45" s="101"/>
      <c r="I45" s="96"/>
      <c r="J45" s="101"/>
      <c r="K45" s="102"/>
      <c r="L45" s="75"/>
      <c r="M45" s="96"/>
      <c r="N45" s="75"/>
      <c r="O45" s="96"/>
      <c r="P45" s="75"/>
      <c r="Q45" s="62"/>
      <c r="R45" s="72"/>
      <c r="S45" s="96"/>
      <c r="T45" s="72"/>
      <c r="U45" s="96"/>
      <c r="V45" s="72"/>
      <c r="W45" s="77"/>
      <c r="X45" s="78"/>
      <c r="Y45" s="77"/>
      <c r="Z45" s="66"/>
      <c r="AA45" s="77"/>
      <c r="AB45" s="68"/>
    </row>
    <row r="46" spans="1:28" ht="18" customHeight="1" x14ac:dyDescent="0.15">
      <c r="A46" s="35"/>
      <c r="B46" s="35"/>
      <c r="C46" s="65"/>
      <c r="D46" s="100"/>
      <c r="E46" s="46"/>
      <c r="F46" s="75"/>
      <c r="G46" s="96"/>
      <c r="H46" s="75"/>
      <c r="I46" s="96"/>
      <c r="J46" s="75"/>
      <c r="K46" s="77"/>
      <c r="L46" s="75"/>
      <c r="M46" s="96"/>
      <c r="N46" s="75"/>
      <c r="O46" s="96"/>
      <c r="P46" s="75"/>
      <c r="Q46" s="62"/>
      <c r="R46" s="72"/>
      <c r="S46" s="96"/>
      <c r="T46" s="72"/>
      <c r="U46" s="96"/>
      <c r="V46" s="72"/>
      <c r="W46" s="77"/>
      <c r="X46" s="78"/>
      <c r="Y46" s="77"/>
      <c r="Z46" s="66"/>
      <c r="AA46" s="77"/>
      <c r="AB46" s="68"/>
    </row>
    <row r="47" spans="1:28" ht="18" customHeight="1" x14ac:dyDescent="0.15">
      <c r="A47" s="35" t="s">
        <v>74</v>
      </c>
      <c r="B47" s="35"/>
      <c r="C47" s="65"/>
      <c r="D47" s="100"/>
      <c r="E47" s="46"/>
      <c r="F47" s="72">
        <f>F48</f>
        <v>585789</v>
      </c>
      <c r="G47" s="96"/>
      <c r="H47" s="72">
        <f>H48</f>
        <v>552221</v>
      </c>
      <c r="I47" s="96"/>
      <c r="J47" s="72">
        <f>J48</f>
        <v>33568</v>
      </c>
      <c r="K47" s="74"/>
      <c r="L47" s="75">
        <f>L48</f>
        <v>580235</v>
      </c>
      <c r="M47" s="96"/>
      <c r="N47" s="75">
        <f>N48</f>
        <v>551222</v>
      </c>
      <c r="O47" s="96"/>
      <c r="P47" s="75">
        <f>P48</f>
        <v>29013</v>
      </c>
      <c r="Q47" s="76"/>
      <c r="R47" s="72">
        <f>R48</f>
        <v>5554</v>
      </c>
      <c r="S47" s="96"/>
      <c r="T47" s="72">
        <f>T48</f>
        <v>999</v>
      </c>
      <c r="U47" s="96"/>
      <c r="V47" s="72">
        <f>V48</f>
        <v>4555</v>
      </c>
      <c r="W47" s="77"/>
      <c r="X47" s="78">
        <f>L47/F47</f>
        <v>0.99051877041050618</v>
      </c>
      <c r="Y47" s="114"/>
      <c r="Z47" s="66">
        <f>Z48</f>
        <v>0</v>
      </c>
      <c r="AA47" s="114"/>
      <c r="AB47" s="68">
        <f t="shared" si="1"/>
        <v>580235</v>
      </c>
    </row>
    <row r="48" spans="1:28" ht="18" customHeight="1" x14ac:dyDescent="0.15">
      <c r="A48" s="35"/>
      <c r="B48" s="35" t="s">
        <v>39</v>
      </c>
      <c r="C48" s="65"/>
      <c r="D48" s="100"/>
      <c r="E48" s="46"/>
      <c r="F48" s="91">
        <f>SUM(F49:F50)</f>
        <v>585789</v>
      </c>
      <c r="G48" s="96"/>
      <c r="H48" s="91">
        <f>SUM(H49:H50)</f>
        <v>552221</v>
      </c>
      <c r="I48" s="96"/>
      <c r="J48" s="91">
        <f>SUM(J49:J50)</f>
        <v>33568</v>
      </c>
      <c r="K48" s="74"/>
      <c r="L48" s="105">
        <f>SUM(L49:L50)</f>
        <v>580235</v>
      </c>
      <c r="M48" s="96"/>
      <c r="N48" s="105">
        <f>SUM(N49:N50)</f>
        <v>551222</v>
      </c>
      <c r="O48" s="96"/>
      <c r="P48" s="105">
        <f>SUM(P49:P50)</f>
        <v>29013</v>
      </c>
      <c r="Q48" s="76"/>
      <c r="R48" s="91">
        <f>SUM(R49:R50)</f>
        <v>5554</v>
      </c>
      <c r="S48" s="96"/>
      <c r="T48" s="91">
        <f>SUM(T49:T50)</f>
        <v>999</v>
      </c>
      <c r="U48" s="96"/>
      <c r="V48" s="91">
        <f>SUM(V49:V50)</f>
        <v>4555</v>
      </c>
      <c r="W48" s="77"/>
      <c r="X48" s="84">
        <f>L48/F48</f>
        <v>0.99051877041050618</v>
      </c>
      <c r="Y48" s="114"/>
      <c r="Z48" s="66">
        <f>Z49+Z50</f>
        <v>0</v>
      </c>
      <c r="AA48" s="114"/>
      <c r="AB48" s="68">
        <f t="shared" si="1"/>
        <v>580235</v>
      </c>
    </row>
    <row r="49" spans="1:28" ht="18" customHeight="1" x14ac:dyDescent="0.15">
      <c r="A49" s="35"/>
      <c r="B49" s="35" t="s">
        <v>15</v>
      </c>
      <c r="C49" s="65" t="s">
        <v>64</v>
      </c>
      <c r="D49" s="94"/>
      <c r="E49" s="46"/>
      <c r="F49" s="112">
        <v>456789</v>
      </c>
      <c r="G49" s="96"/>
      <c r="H49" s="112">
        <v>430614</v>
      </c>
      <c r="I49" s="96"/>
      <c r="J49" s="112">
        <v>26175</v>
      </c>
      <c r="K49" s="111"/>
      <c r="L49" s="90">
        <f>'2(1)本部スタッフ'!J30</f>
        <v>444444</v>
      </c>
      <c r="M49" s="96"/>
      <c r="N49" s="90">
        <f>+ROUNDDOWN(L49*$AB$4,0)</f>
        <v>422221</v>
      </c>
      <c r="O49" s="73"/>
      <c r="P49" s="90">
        <f>+L49-N49</f>
        <v>22223</v>
      </c>
      <c r="Q49" s="76"/>
      <c r="R49" s="91">
        <f>F49-L49</f>
        <v>12345</v>
      </c>
      <c r="S49" s="96"/>
      <c r="T49" s="91">
        <f>H49-N49</f>
        <v>8393</v>
      </c>
      <c r="U49" s="96"/>
      <c r="V49" s="91">
        <f>J49-P49</f>
        <v>3952</v>
      </c>
      <c r="W49" s="77"/>
      <c r="X49" s="84">
        <f>L49/F49</f>
        <v>0.97297439299107469</v>
      </c>
      <c r="Y49" s="77"/>
      <c r="Z49" s="92"/>
      <c r="AA49" s="77"/>
      <c r="AB49" s="68">
        <f t="shared" si="1"/>
        <v>444444</v>
      </c>
    </row>
    <row r="50" spans="1:28" ht="18" customHeight="1" x14ac:dyDescent="0.15">
      <c r="A50" s="35"/>
      <c r="B50" s="35"/>
      <c r="C50" s="115" t="s">
        <v>104</v>
      </c>
      <c r="D50" s="94"/>
      <c r="E50" s="116"/>
      <c r="F50" s="110">
        <v>129000</v>
      </c>
      <c r="G50" s="117"/>
      <c r="H50" s="110">
        <v>121607</v>
      </c>
      <c r="I50" s="117"/>
      <c r="J50" s="110">
        <v>7393</v>
      </c>
      <c r="K50" s="111"/>
      <c r="L50" s="98">
        <f>'2(1)本部管理'!I26</f>
        <v>135791</v>
      </c>
      <c r="M50" s="117"/>
      <c r="N50" s="118">
        <f>+ROUNDDOWN(L50*$AB$4,0)</f>
        <v>129001</v>
      </c>
      <c r="O50" s="73"/>
      <c r="P50" s="98">
        <f>+L50-N50</f>
        <v>6790</v>
      </c>
      <c r="Q50" s="76"/>
      <c r="R50" s="72">
        <f>F50-L50</f>
        <v>-6791</v>
      </c>
      <c r="S50" s="117"/>
      <c r="T50" s="72">
        <f>H50-N50</f>
        <v>-7394</v>
      </c>
      <c r="U50" s="117"/>
      <c r="V50" s="72">
        <f>J50-P50</f>
        <v>603</v>
      </c>
      <c r="W50" s="77"/>
      <c r="X50" s="78">
        <f>L50/F50</f>
        <v>1.0526434108527132</v>
      </c>
      <c r="Y50" s="77"/>
      <c r="Z50" s="92"/>
      <c r="AA50" s="77"/>
      <c r="AB50" s="68">
        <f t="shared" si="1"/>
        <v>135791</v>
      </c>
    </row>
    <row r="51" spans="1:28" ht="18" customHeight="1" x14ac:dyDescent="0.15">
      <c r="A51" s="35"/>
      <c r="B51" s="35"/>
      <c r="C51" s="99"/>
      <c r="D51" s="100"/>
      <c r="E51" s="116"/>
      <c r="F51" s="75"/>
      <c r="G51" s="117"/>
      <c r="H51" s="75"/>
      <c r="I51" s="117"/>
      <c r="J51" s="75"/>
      <c r="K51" s="119"/>
      <c r="L51" s="75"/>
      <c r="M51" s="117"/>
      <c r="N51" s="75"/>
      <c r="O51" s="117"/>
      <c r="P51" s="75"/>
      <c r="Q51" s="62"/>
      <c r="R51" s="72"/>
      <c r="S51" s="117"/>
      <c r="T51" s="72"/>
      <c r="U51" s="117"/>
      <c r="V51" s="72"/>
      <c r="W51" s="77"/>
      <c r="X51" s="78"/>
      <c r="Y51" s="77"/>
      <c r="Z51" s="66"/>
      <c r="AA51" s="77"/>
      <c r="AB51" s="68"/>
    </row>
    <row r="52" spans="1:28" ht="18" customHeight="1" x14ac:dyDescent="0.15">
      <c r="A52" s="35" t="s">
        <v>195</v>
      </c>
      <c r="B52" s="35"/>
      <c r="C52" s="65"/>
      <c r="D52" s="94"/>
      <c r="E52" s="116"/>
      <c r="F52" s="120">
        <v>522045</v>
      </c>
      <c r="G52" s="117"/>
      <c r="H52" s="120">
        <v>492131</v>
      </c>
      <c r="I52" s="117"/>
      <c r="J52" s="120">
        <v>29914</v>
      </c>
      <c r="K52" s="119"/>
      <c r="L52" s="98">
        <f>+'3 一般管理費サマリー表'!C34</f>
        <v>522104</v>
      </c>
      <c r="M52" s="117"/>
      <c r="N52" s="98">
        <f>+ROUNDDOWN(L52*$AB$4,0)</f>
        <v>495998</v>
      </c>
      <c r="O52" s="73"/>
      <c r="P52" s="98">
        <f>+L52-N52</f>
        <v>26106</v>
      </c>
      <c r="Q52" s="62"/>
      <c r="R52" s="72">
        <f>F52-L52</f>
        <v>-59</v>
      </c>
      <c r="S52" s="117"/>
      <c r="T52" s="72">
        <f>H52-N52</f>
        <v>-3867</v>
      </c>
      <c r="U52" s="117"/>
      <c r="V52" s="72">
        <f>J52-P52</f>
        <v>3808</v>
      </c>
      <c r="W52" s="77"/>
      <c r="X52" s="78">
        <f>L52/F52</f>
        <v>1.000113017077072</v>
      </c>
      <c r="Y52" s="77"/>
      <c r="Z52" s="92"/>
      <c r="AA52" s="77"/>
      <c r="AB52" s="68">
        <f t="shared" si="1"/>
        <v>522104</v>
      </c>
    </row>
    <row r="53" spans="1:28" ht="18" customHeight="1" x14ac:dyDescent="0.15">
      <c r="A53" s="103" t="s">
        <v>144</v>
      </c>
      <c r="B53" s="121"/>
      <c r="C53" s="121"/>
      <c r="D53" s="94"/>
      <c r="E53" s="116"/>
      <c r="F53" s="122">
        <v>300000</v>
      </c>
      <c r="G53" s="117"/>
      <c r="H53" s="122">
        <v>282810</v>
      </c>
      <c r="I53" s="117"/>
      <c r="J53" s="122">
        <v>17190</v>
      </c>
      <c r="K53" s="123"/>
      <c r="L53" s="98">
        <f>'4外部調査費'!I10</f>
        <v>300000</v>
      </c>
      <c r="M53" s="117"/>
      <c r="N53" s="98">
        <f>+ROUNDDOWN(L53*$AB$4,0)</f>
        <v>285000</v>
      </c>
      <c r="O53" s="73"/>
      <c r="P53" s="98">
        <f>+L53-N53</f>
        <v>15000</v>
      </c>
      <c r="Q53" s="124"/>
      <c r="R53" s="72">
        <f>F53-L53</f>
        <v>0</v>
      </c>
      <c r="S53" s="117"/>
      <c r="T53" s="72">
        <f>H53-N53</f>
        <v>-2190</v>
      </c>
      <c r="U53" s="117"/>
      <c r="V53" s="72">
        <f>J53-P53</f>
        <v>2190</v>
      </c>
      <c r="W53" s="97"/>
      <c r="X53" s="78">
        <f>L53/F53</f>
        <v>1</v>
      </c>
      <c r="Y53" s="125"/>
      <c r="Z53" s="92"/>
      <c r="AA53" s="125"/>
      <c r="AB53" s="68">
        <f t="shared" si="1"/>
        <v>300000</v>
      </c>
    </row>
    <row r="54" spans="1:28" ht="18" customHeight="1" x14ac:dyDescent="0.15">
      <c r="A54" s="126"/>
      <c r="B54" s="126"/>
      <c r="C54" s="115"/>
      <c r="E54" s="116"/>
      <c r="F54" s="75"/>
      <c r="G54" s="117"/>
      <c r="H54" s="75"/>
      <c r="I54" s="117"/>
      <c r="J54" s="75"/>
      <c r="K54" s="119"/>
      <c r="L54" s="75"/>
      <c r="M54" s="117"/>
      <c r="N54" s="75"/>
      <c r="O54" s="117"/>
      <c r="P54" s="75"/>
      <c r="Q54" s="62"/>
      <c r="R54" s="72"/>
      <c r="S54" s="117"/>
      <c r="T54" s="72"/>
      <c r="U54" s="117"/>
      <c r="V54" s="72"/>
      <c r="W54" s="77"/>
      <c r="X54" s="78"/>
      <c r="Y54" s="77"/>
      <c r="Z54" s="66"/>
      <c r="AA54" s="77"/>
      <c r="AB54" s="68"/>
    </row>
    <row r="55" spans="1:28" ht="18" customHeight="1" x14ac:dyDescent="0.15">
      <c r="A55" s="52" t="s">
        <v>87</v>
      </c>
      <c r="B55" s="52"/>
      <c r="C55" s="53"/>
      <c r="D55" s="52"/>
      <c r="E55" s="71"/>
      <c r="F55" s="57">
        <f>F17+F47+F52+F53</f>
        <v>11848748</v>
      </c>
      <c r="G55" s="73"/>
      <c r="H55" s="57">
        <f>H17+H47+H52+H53</f>
        <v>11169805</v>
      </c>
      <c r="I55" s="73"/>
      <c r="J55" s="57">
        <f>J17+J47+J52+J53</f>
        <v>678943</v>
      </c>
      <c r="K55" s="127"/>
      <c r="L55" s="57">
        <f>L17+L47+L52+L53</f>
        <v>11844435</v>
      </c>
      <c r="M55" s="73"/>
      <c r="N55" s="57">
        <f>N17+N47+N52+N53</f>
        <v>11252207</v>
      </c>
      <c r="O55" s="73"/>
      <c r="P55" s="57">
        <f>P17+P47+P52+P53</f>
        <v>592228</v>
      </c>
      <c r="Q55" s="128" t="s">
        <v>84</v>
      </c>
      <c r="R55" s="57">
        <f>R17+R47+R52+R53</f>
        <v>4313</v>
      </c>
      <c r="S55" s="73"/>
      <c r="T55" s="57">
        <f>T17+T47+T52+T53</f>
        <v>-82402</v>
      </c>
      <c r="U55" s="73"/>
      <c r="V55" s="57">
        <f>V17+V47+V52+V53</f>
        <v>86715</v>
      </c>
      <c r="W55" s="127"/>
      <c r="X55" s="129">
        <f>L55/F55</f>
        <v>0.99963599529671832</v>
      </c>
      <c r="Y55" s="60"/>
      <c r="Z55" s="130">
        <f>Z17+Z47+Z52+Z53</f>
        <v>0</v>
      </c>
      <c r="AA55" s="60"/>
      <c r="AB55" s="131">
        <f t="shared" si="1"/>
        <v>11844435</v>
      </c>
    </row>
    <row r="56" spans="1:28" ht="18" customHeight="1" x14ac:dyDescent="0.15">
      <c r="F56" s="66"/>
      <c r="G56" s="132"/>
      <c r="H56" s="66"/>
      <c r="I56" s="132"/>
      <c r="J56" s="66"/>
      <c r="K56" s="133"/>
      <c r="L56" s="68"/>
      <c r="M56" s="132"/>
      <c r="N56" s="134">
        <f>+N55/$L$55</f>
        <v>0.94999947232603332</v>
      </c>
      <c r="O56" s="135"/>
      <c r="P56" s="134">
        <f>+P55/$L$55</f>
        <v>5.0000527673966719E-2</v>
      </c>
      <c r="Q56" s="136"/>
      <c r="R56" s="66"/>
      <c r="S56" s="132"/>
      <c r="T56" s="66"/>
      <c r="U56" s="132"/>
      <c r="V56" s="66"/>
      <c r="W56" s="133"/>
      <c r="X56" s="67"/>
      <c r="Y56" s="133"/>
      <c r="Z56" s="68"/>
      <c r="AA56" s="133"/>
      <c r="AB56" s="68"/>
    </row>
    <row r="57" spans="1:28" s="149" customFormat="1" ht="18" customHeight="1" thickBot="1" x14ac:dyDescent="0.2">
      <c r="A57" s="137" t="s">
        <v>3</v>
      </c>
      <c r="B57" s="138"/>
      <c r="C57" s="139"/>
      <c r="D57" s="138"/>
      <c r="E57" s="140"/>
      <c r="F57" s="141">
        <f>F15-F55</f>
        <v>0</v>
      </c>
      <c r="G57" s="142"/>
      <c r="H57" s="141">
        <f>H15-H55</f>
        <v>0</v>
      </c>
      <c r="I57" s="142"/>
      <c r="J57" s="141">
        <f>J15-J55</f>
        <v>0</v>
      </c>
      <c r="K57" s="143"/>
      <c r="L57" s="144">
        <f>L15-L55</f>
        <v>4313</v>
      </c>
      <c r="M57" s="142"/>
      <c r="N57" s="144">
        <f>N15-N55</f>
        <v>4103</v>
      </c>
      <c r="O57" s="142"/>
      <c r="P57" s="144">
        <f>P15-P55</f>
        <v>210</v>
      </c>
      <c r="Q57" s="145"/>
      <c r="R57" s="146">
        <f>R15+R55</f>
        <v>4313</v>
      </c>
      <c r="S57" s="142"/>
      <c r="T57" s="146">
        <f>T15+T55</f>
        <v>4103</v>
      </c>
      <c r="U57" s="142">
        <f>U15+U55</f>
        <v>0</v>
      </c>
      <c r="V57" s="146">
        <f>V15+V55</f>
        <v>210</v>
      </c>
      <c r="W57" s="143"/>
      <c r="X57" s="147">
        <f>+R57/F15</f>
        <v>3.6400470328173067E-4</v>
      </c>
      <c r="Y57" s="148"/>
      <c r="Z57" s="144">
        <f>Z15-Z55</f>
        <v>0</v>
      </c>
      <c r="AA57" s="148"/>
      <c r="AB57" s="144">
        <f>AB15-AB55</f>
        <v>4313</v>
      </c>
    </row>
    <row r="58" spans="1:28" ht="18" customHeight="1" thickTop="1" x14ac:dyDescent="0.15">
      <c r="B58" s="9"/>
      <c r="C58" s="150"/>
      <c r="D58" s="9"/>
      <c r="E58" s="27"/>
      <c r="F58" s="126"/>
      <c r="G58" s="27"/>
      <c r="H58" s="126"/>
      <c r="I58" s="27"/>
      <c r="J58" s="126"/>
      <c r="K58" s="27"/>
      <c r="M58" s="27"/>
      <c r="N58" s="134">
        <f>+N57/$R$57</f>
        <v>0.95130999304428476</v>
      </c>
      <c r="O58" s="27"/>
      <c r="P58" s="134">
        <f>+P57/$R$57</f>
        <v>4.8690006955715279E-2</v>
      </c>
      <c r="S58" s="27"/>
      <c r="T58" s="151"/>
      <c r="U58" s="27"/>
      <c r="V58" s="151"/>
    </row>
    <row r="59" spans="1:28" ht="18" customHeight="1" x14ac:dyDescent="0.15">
      <c r="A59" s="8" t="s">
        <v>223</v>
      </c>
    </row>
    <row r="60" spans="1:28" ht="18" customHeight="1" x14ac:dyDescent="0.15">
      <c r="A60" s="8" t="s">
        <v>224</v>
      </c>
    </row>
    <row r="61" spans="1:28" ht="18" customHeight="1" x14ac:dyDescent="0.15">
      <c r="A61" s="152" t="s">
        <v>135</v>
      </c>
    </row>
  </sheetData>
  <mergeCells count="15">
    <mergeCell ref="F6:T6"/>
    <mergeCell ref="A53:C53"/>
    <mergeCell ref="D12:D13"/>
    <mergeCell ref="B25:D25"/>
    <mergeCell ref="F7:T7"/>
    <mergeCell ref="F8:T8"/>
    <mergeCell ref="F9:T9"/>
    <mergeCell ref="L10:T10"/>
    <mergeCell ref="F12:X12"/>
    <mergeCell ref="X10:Z10"/>
    <mergeCell ref="F1:T1"/>
    <mergeCell ref="F2:T2"/>
    <mergeCell ref="F3:T3"/>
    <mergeCell ref="F4:T4"/>
    <mergeCell ref="F5:T5"/>
  </mergeCells>
  <phoneticPr fontId="3"/>
  <dataValidations count="1">
    <dataValidation allowBlank="1" showInputMessage="1" showErrorMessage="1" error="現地事業実施経費実績の5％を超えています。" sqref="L52"/>
  </dataValidations>
  <pageMargins left="0.55118110236220474" right="0.27559055118110237" top="0.6692913385826772" bottom="0.59055118110236227" header="0.51181102362204722" footer="0.31496062992125984"/>
  <pageSetup paperSize="9" scale="49" orientation="landscape" cellComments="asDisplayed" horizontalDpi="300" verticalDpi="300" r:id="rId1"/>
  <headerFooter alignWithMargins="0">
    <oddFooter>&amp;C&amp;"HG丸ｺﾞｼｯｸM-PRO,標準"&amp;12&amp;P/&amp;N</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view="pageBreakPreview" zoomScaleNormal="100" zoomScaleSheetLayoutView="100" workbookViewId="0">
      <selection activeCell="B8" sqref="B8"/>
    </sheetView>
  </sheetViews>
  <sheetFormatPr defaultRowHeight="18" customHeight="1" x14ac:dyDescent="0.15"/>
  <cols>
    <col min="1" max="1" width="11.5" style="184" bestFit="1" customWidth="1"/>
    <col min="2" max="2" width="5.625" style="185" customWidth="1"/>
    <col min="3" max="3" width="9.75" style="185" bestFit="1" customWidth="1"/>
    <col min="4" max="4" width="16.375" style="185" bestFit="1" customWidth="1"/>
    <col min="5" max="6" width="20.625" style="186" customWidth="1"/>
    <col min="7" max="7" width="22.25" style="186" customWidth="1"/>
    <col min="8" max="8" width="15" style="187" bestFit="1" customWidth="1"/>
    <col min="9" max="9" width="5.75" style="187" bestFit="1" customWidth="1"/>
    <col min="10" max="10" width="7.75" style="187" bestFit="1" customWidth="1"/>
    <col min="11" max="11" width="16.625" style="185" bestFit="1" customWidth="1"/>
    <col min="12" max="12" width="9" style="185"/>
    <col min="13" max="13" width="23" style="185" customWidth="1"/>
    <col min="14" max="14" width="18.75" style="185" customWidth="1"/>
    <col min="15" max="15" width="13.875" style="185" customWidth="1"/>
    <col min="16" max="16" width="10" style="185" customWidth="1"/>
    <col min="17" max="17" width="9" style="185"/>
    <col min="18" max="18" width="17.625" style="185" customWidth="1"/>
    <col min="19" max="16384" width="9" style="185"/>
  </cols>
  <sheetData>
    <row r="1" spans="1:14" ht="18" customHeight="1" x14ac:dyDescent="0.15">
      <c r="A1" s="185" t="s">
        <v>37</v>
      </c>
    </row>
    <row r="2" spans="1:14" ht="18" customHeight="1" x14ac:dyDescent="0.15">
      <c r="A2" s="185" t="s">
        <v>47</v>
      </c>
    </row>
    <row r="4" spans="1:14" ht="18" customHeight="1" x14ac:dyDescent="0.15">
      <c r="A4" s="224" t="s">
        <v>42</v>
      </c>
      <c r="B4" s="240" t="s">
        <v>61</v>
      </c>
      <c r="C4" s="225"/>
      <c r="D4" s="225"/>
      <c r="E4" s="241"/>
      <c r="F4" s="241"/>
      <c r="G4" s="241"/>
      <c r="H4" s="226"/>
      <c r="I4" s="226"/>
      <c r="J4" s="226"/>
      <c r="K4" s="227"/>
    </row>
    <row r="5" spans="1:14" s="246" customFormat="1" ht="18" customHeight="1" x14ac:dyDescent="0.15">
      <c r="A5" s="267" t="s">
        <v>9</v>
      </c>
      <c r="B5" s="268" t="s">
        <v>0</v>
      </c>
      <c r="C5" s="268" t="s">
        <v>1</v>
      </c>
      <c r="D5" s="268" t="s">
        <v>5</v>
      </c>
      <c r="E5" s="269" t="s">
        <v>2</v>
      </c>
      <c r="F5" s="283"/>
      <c r="G5" s="270"/>
      <c r="H5" s="271" t="s">
        <v>17</v>
      </c>
      <c r="I5" s="268" t="s">
        <v>72</v>
      </c>
      <c r="J5" s="268" t="s">
        <v>71</v>
      </c>
      <c r="K5" s="272" t="s">
        <v>43</v>
      </c>
      <c r="N5" s="220"/>
    </row>
    <row r="6" spans="1:14" s="246" customFormat="1" ht="36" customHeight="1" x14ac:dyDescent="0.15">
      <c r="A6" s="273"/>
      <c r="B6" s="274"/>
      <c r="C6" s="274"/>
      <c r="D6" s="274"/>
      <c r="E6" s="255" t="s">
        <v>79</v>
      </c>
      <c r="F6" s="255" t="s">
        <v>80</v>
      </c>
      <c r="G6" s="195" t="s">
        <v>76</v>
      </c>
      <c r="H6" s="275"/>
      <c r="I6" s="274"/>
      <c r="J6" s="274"/>
      <c r="K6" s="276"/>
      <c r="N6" s="220"/>
    </row>
    <row r="7" spans="1:14" ht="18" customHeight="1" x14ac:dyDescent="0.15">
      <c r="A7" s="199" t="s">
        <v>73</v>
      </c>
      <c r="B7" s="200">
        <v>1</v>
      </c>
      <c r="C7" s="201"/>
      <c r="D7" s="202"/>
      <c r="E7" s="248"/>
      <c r="F7" s="248"/>
      <c r="G7" s="248"/>
      <c r="H7" s="260"/>
      <c r="I7" s="261"/>
      <c r="J7" s="262"/>
      <c r="K7" s="256">
        <v>27422</v>
      </c>
      <c r="L7" s="207"/>
      <c r="M7" s="208"/>
    </row>
    <row r="8" spans="1:14" ht="18" customHeight="1" x14ac:dyDescent="0.15">
      <c r="A8" s="199" t="s">
        <v>73</v>
      </c>
      <c r="B8" s="209">
        <v>2</v>
      </c>
      <c r="C8" s="210"/>
      <c r="D8" s="210"/>
      <c r="E8" s="249"/>
      <c r="F8" s="249"/>
      <c r="G8" s="249"/>
      <c r="H8" s="263"/>
      <c r="I8" s="264"/>
      <c r="J8" s="262"/>
      <c r="K8" s="256"/>
      <c r="L8" s="207"/>
      <c r="M8" s="208"/>
    </row>
    <row r="9" spans="1:14" ht="18" customHeight="1" x14ac:dyDescent="0.15">
      <c r="A9" s="199" t="s">
        <v>73</v>
      </c>
      <c r="B9" s="209">
        <v>3</v>
      </c>
      <c r="C9" s="210"/>
      <c r="D9" s="210"/>
      <c r="E9" s="249"/>
      <c r="F9" s="249"/>
      <c r="G9" s="249"/>
      <c r="H9" s="263"/>
      <c r="I9" s="264"/>
      <c r="J9" s="262"/>
      <c r="K9" s="256"/>
      <c r="L9" s="207"/>
      <c r="M9" s="208"/>
    </row>
    <row r="10" spans="1:14" ht="18" customHeight="1" x14ac:dyDescent="0.15">
      <c r="A10" s="199" t="s">
        <v>10</v>
      </c>
      <c r="B10" s="209">
        <v>4</v>
      </c>
      <c r="C10" s="210"/>
      <c r="D10" s="210"/>
      <c r="E10" s="284"/>
      <c r="F10" s="284"/>
      <c r="G10" s="284"/>
      <c r="H10" s="263"/>
      <c r="I10" s="264"/>
      <c r="J10" s="262"/>
      <c r="K10" s="256"/>
      <c r="L10" s="207"/>
      <c r="M10" s="208"/>
    </row>
    <row r="11" spans="1:14" ht="18" customHeight="1" x14ac:dyDescent="0.15">
      <c r="A11" s="199" t="s">
        <v>10</v>
      </c>
      <c r="B11" s="209">
        <v>5</v>
      </c>
      <c r="C11" s="210"/>
      <c r="D11" s="210"/>
      <c r="E11" s="284"/>
      <c r="F11" s="284"/>
      <c r="G11" s="284"/>
      <c r="H11" s="263"/>
      <c r="I11" s="264"/>
      <c r="J11" s="262"/>
      <c r="K11" s="256"/>
      <c r="L11" s="207"/>
      <c r="M11" s="208"/>
    </row>
    <row r="12" spans="1:14" ht="18" customHeight="1" x14ac:dyDescent="0.15">
      <c r="A12" s="199" t="s">
        <v>10</v>
      </c>
      <c r="B12" s="209">
        <v>6</v>
      </c>
      <c r="C12" s="210"/>
      <c r="D12" s="210"/>
      <c r="E12" s="284"/>
      <c r="F12" s="284"/>
      <c r="G12" s="284"/>
      <c r="H12" s="263"/>
      <c r="I12" s="264"/>
      <c r="J12" s="262"/>
      <c r="K12" s="256"/>
      <c r="L12" s="207"/>
      <c r="M12" s="208"/>
    </row>
    <row r="13" spans="1:14" ht="18" customHeight="1" x14ac:dyDescent="0.15">
      <c r="A13" s="199" t="s">
        <v>10</v>
      </c>
      <c r="B13" s="209">
        <v>7</v>
      </c>
      <c r="C13" s="210"/>
      <c r="D13" s="210"/>
      <c r="E13" s="284"/>
      <c r="F13" s="284"/>
      <c r="G13" s="284"/>
      <c r="H13" s="263"/>
      <c r="I13" s="264"/>
      <c r="J13" s="262"/>
      <c r="K13" s="256"/>
      <c r="L13" s="207"/>
      <c r="M13" s="208"/>
    </row>
    <row r="14" spans="1:14" ht="18" customHeight="1" x14ac:dyDescent="0.15">
      <c r="A14" s="199" t="s">
        <v>10</v>
      </c>
      <c r="B14" s="209">
        <v>8</v>
      </c>
      <c r="C14" s="210"/>
      <c r="D14" s="210"/>
      <c r="E14" s="284"/>
      <c r="F14" s="284"/>
      <c r="G14" s="284"/>
      <c r="H14" s="263"/>
      <c r="I14" s="264"/>
      <c r="J14" s="262"/>
      <c r="K14" s="256"/>
      <c r="L14" s="207"/>
      <c r="M14" s="208"/>
    </row>
    <row r="15" spans="1:14" ht="18" customHeight="1" x14ac:dyDescent="0.15">
      <c r="A15" s="199" t="s">
        <v>10</v>
      </c>
      <c r="B15" s="209">
        <v>9</v>
      </c>
      <c r="C15" s="210"/>
      <c r="D15" s="210"/>
      <c r="E15" s="284"/>
      <c r="F15" s="284"/>
      <c r="G15" s="284"/>
      <c r="H15" s="263"/>
      <c r="I15" s="264"/>
      <c r="J15" s="262"/>
      <c r="K15" s="256"/>
      <c r="L15" s="207"/>
      <c r="M15" s="208"/>
    </row>
    <row r="16" spans="1:14" ht="18" customHeight="1" x14ac:dyDescent="0.15">
      <c r="A16" s="199" t="s">
        <v>10</v>
      </c>
      <c r="B16" s="209">
        <v>10</v>
      </c>
      <c r="C16" s="210"/>
      <c r="D16" s="210"/>
      <c r="E16" s="284"/>
      <c r="F16" s="284"/>
      <c r="G16" s="284"/>
      <c r="H16" s="263"/>
      <c r="I16" s="264"/>
      <c r="J16" s="262"/>
      <c r="K16" s="256"/>
      <c r="L16" s="207"/>
      <c r="M16" s="208"/>
    </row>
    <row r="17" spans="1:16" ht="18" customHeight="1" x14ac:dyDescent="0.15">
      <c r="A17" s="199" t="s">
        <v>10</v>
      </c>
      <c r="B17" s="209">
        <v>11</v>
      </c>
      <c r="C17" s="210"/>
      <c r="D17" s="210"/>
      <c r="E17" s="284"/>
      <c r="F17" s="284"/>
      <c r="G17" s="284"/>
      <c r="H17" s="263"/>
      <c r="I17" s="264"/>
      <c r="J17" s="262"/>
      <c r="K17" s="256"/>
      <c r="L17" s="207"/>
      <c r="M17" s="208"/>
    </row>
    <row r="18" spans="1:16" ht="18" customHeight="1" x14ac:dyDescent="0.15">
      <c r="A18" s="199" t="s">
        <v>10</v>
      </c>
      <c r="B18" s="209">
        <v>12</v>
      </c>
      <c r="C18" s="210"/>
      <c r="D18" s="210"/>
      <c r="E18" s="284"/>
      <c r="F18" s="284"/>
      <c r="G18" s="284"/>
      <c r="H18" s="263"/>
      <c r="I18" s="264"/>
      <c r="J18" s="262"/>
      <c r="K18" s="256"/>
      <c r="L18" s="207"/>
      <c r="M18" s="208"/>
    </row>
    <row r="19" spans="1:16" ht="18" customHeight="1" x14ac:dyDescent="0.15">
      <c r="A19" s="199" t="s">
        <v>10</v>
      </c>
      <c r="B19" s="209">
        <v>13</v>
      </c>
      <c r="C19" s="210"/>
      <c r="D19" s="210"/>
      <c r="E19" s="284"/>
      <c r="F19" s="284"/>
      <c r="G19" s="284"/>
      <c r="H19" s="263"/>
      <c r="I19" s="264"/>
      <c r="J19" s="262"/>
      <c r="K19" s="256"/>
      <c r="L19" s="207"/>
      <c r="M19" s="208"/>
    </row>
    <row r="20" spans="1:16" ht="18" customHeight="1" x14ac:dyDescent="0.15">
      <c r="A20" s="199" t="s">
        <v>10</v>
      </c>
      <c r="B20" s="209">
        <v>14</v>
      </c>
      <c r="C20" s="210"/>
      <c r="D20" s="210"/>
      <c r="E20" s="249"/>
      <c r="F20" s="249"/>
      <c r="G20" s="249"/>
      <c r="H20" s="263"/>
      <c r="I20" s="264"/>
      <c r="J20" s="262"/>
      <c r="K20" s="256"/>
      <c r="L20" s="207"/>
      <c r="M20" s="208"/>
    </row>
    <row r="21" spans="1:16" ht="18" customHeight="1" x14ac:dyDescent="0.15">
      <c r="A21" s="199" t="s">
        <v>10</v>
      </c>
      <c r="B21" s="209">
        <v>15</v>
      </c>
      <c r="C21" s="210"/>
      <c r="D21" s="210"/>
      <c r="E21" s="249"/>
      <c r="F21" s="249"/>
      <c r="G21" s="249"/>
      <c r="H21" s="263"/>
      <c r="I21" s="264"/>
      <c r="J21" s="262"/>
      <c r="K21" s="256"/>
    </row>
    <row r="22" spans="1:16" ht="18" customHeight="1" x14ac:dyDescent="0.15">
      <c r="A22" s="199" t="s">
        <v>10</v>
      </c>
      <c r="B22" s="209">
        <v>16</v>
      </c>
      <c r="C22" s="210"/>
      <c r="D22" s="210"/>
      <c r="E22" s="249"/>
      <c r="F22" s="249"/>
      <c r="G22" s="249"/>
      <c r="H22" s="263"/>
      <c r="I22" s="264"/>
      <c r="J22" s="262"/>
      <c r="K22" s="256"/>
    </row>
    <row r="23" spans="1:16" ht="18" customHeight="1" x14ac:dyDescent="0.15">
      <c r="A23" s="199" t="s">
        <v>73</v>
      </c>
      <c r="B23" s="209">
        <v>17</v>
      </c>
      <c r="C23" s="210"/>
      <c r="D23" s="210"/>
      <c r="E23" s="249"/>
      <c r="F23" s="249"/>
      <c r="G23" s="249"/>
      <c r="H23" s="263"/>
      <c r="I23" s="264"/>
      <c r="J23" s="262"/>
      <c r="K23" s="256"/>
    </row>
    <row r="24" spans="1:16" s="208" customFormat="1" ht="18" customHeight="1" x14ac:dyDescent="0.15">
      <c r="A24" s="199" t="s">
        <v>73</v>
      </c>
      <c r="B24" s="209">
        <v>18</v>
      </c>
      <c r="C24" s="210"/>
      <c r="D24" s="210"/>
      <c r="E24" s="249"/>
      <c r="F24" s="249"/>
      <c r="G24" s="249"/>
      <c r="H24" s="263"/>
      <c r="I24" s="264"/>
      <c r="J24" s="262"/>
      <c r="K24" s="256"/>
      <c r="L24" s="185"/>
      <c r="M24" s="185"/>
      <c r="N24" s="185"/>
      <c r="O24" s="185"/>
      <c r="P24" s="185"/>
    </row>
    <row r="25" spans="1:16" ht="18" customHeight="1" x14ac:dyDescent="0.15">
      <c r="A25" s="199" t="s">
        <v>73</v>
      </c>
      <c r="B25" s="209">
        <v>19</v>
      </c>
      <c r="C25" s="210"/>
      <c r="D25" s="210"/>
      <c r="E25" s="249"/>
      <c r="F25" s="249"/>
      <c r="G25" s="249"/>
      <c r="H25" s="263"/>
      <c r="I25" s="264"/>
      <c r="J25" s="262"/>
      <c r="K25" s="256"/>
    </row>
    <row r="26" spans="1:16" ht="18" customHeight="1" x14ac:dyDescent="0.15">
      <c r="A26" s="199" t="s">
        <v>73</v>
      </c>
      <c r="B26" s="209">
        <v>20</v>
      </c>
      <c r="C26" s="210"/>
      <c r="D26" s="210"/>
      <c r="E26" s="249"/>
      <c r="F26" s="249"/>
      <c r="G26" s="249"/>
      <c r="H26" s="263"/>
      <c r="I26" s="264"/>
      <c r="J26" s="262"/>
      <c r="K26" s="256"/>
    </row>
    <row r="27" spans="1:16" ht="18" customHeight="1" x14ac:dyDescent="0.15">
      <c r="A27" s="199" t="s">
        <v>73</v>
      </c>
      <c r="B27" s="209">
        <v>21</v>
      </c>
      <c r="C27" s="210"/>
      <c r="D27" s="210"/>
      <c r="E27" s="249"/>
      <c r="F27" s="249"/>
      <c r="G27" s="249"/>
      <c r="H27" s="263"/>
      <c r="I27" s="264"/>
      <c r="J27" s="262"/>
      <c r="K27" s="256"/>
    </row>
    <row r="28" spans="1:16" ht="18" customHeight="1" x14ac:dyDescent="0.15">
      <c r="A28" s="199" t="s">
        <v>73</v>
      </c>
      <c r="B28" s="209">
        <v>22</v>
      </c>
      <c r="C28" s="210"/>
      <c r="D28" s="210"/>
      <c r="E28" s="249"/>
      <c r="F28" s="249"/>
      <c r="G28" s="249"/>
      <c r="H28" s="263"/>
      <c r="I28" s="264"/>
      <c r="J28" s="262"/>
      <c r="K28" s="256"/>
    </row>
    <row r="29" spans="1:16" ht="18" customHeight="1" x14ac:dyDescent="0.15">
      <c r="A29" s="199" t="s">
        <v>73</v>
      </c>
      <c r="B29" s="209">
        <v>23</v>
      </c>
      <c r="C29" s="210"/>
      <c r="D29" s="210"/>
      <c r="E29" s="249"/>
      <c r="F29" s="249"/>
      <c r="G29" s="249"/>
      <c r="H29" s="263"/>
      <c r="I29" s="264"/>
      <c r="J29" s="262"/>
      <c r="K29" s="256"/>
    </row>
    <row r="30" spans="1:16" ht="18" customHeight="1" x14ac:dyDescent="0.15">
      <c r="A30" s="199" t="s">
        <v>73</v>
      </c>
      <c r="B30" s="209">
        <v>24</v>
      </c>
      <c r="C30" s="210"/>
      <c r="D30" s="210"/>
      <c r="E30" s="249"/>
      <c r="F30" s="249"/>
      <c r="G30" s="249"/>
      <c r="H30" s="263"/>
      <c r="I30" s="264"/>
      <c r="J30" s="262"/>
      <c r="K30" s="256"/>
    </row>
    <row r="31" spans="1:16" ht="18" customHeight="1" x14ac:dyDescent="0.15">
      <c r="A31" s="199" t="s">
        <v>73</v>
      </c>
      <c r="B31" s="209">
        <v>25</v>
      </c>
      <c r="C31" s="210"/>
      <c r="D31" s="210"/>
      <c r="E31" s="249"/>
      <c r="F31" s="249"/>
      <c r="G31" s="249"/>
      <c r="H31" s="263"/>
      <c r="I31" s="264"/>
      <c r="J31" s="262"/>
      <c r="K31" s="256"/>
    </row>
    <row r="32" spans="1:16" ht="18" customHeight="1" x14ac:dyDescent="0.15">
      <c r="A32" s="199" t="s">
        <v>73</v>
      </c>
      <c r="B32" s="209">
        <v>26</v>
      </c>
      <c r="C32" s="210"/>
      <c r="D32" s="210"/>
      <c r="E32" s="249"/>
      <c r="F32" s="249"/>
      <c r="G32" s="249"/>
      <c r="H32" s="263"/>
      <c r="I32" s="264"/>
      <c r="J32" s="285"/>
      <c r="K32" s="256"/>
    </row>
    <row r="33" spans="1:11" ht="18" customHeight="1" thickBot="1" x14ac:dyDescent="0.2">
      <c r="A33" s="230" t="s">
        <v>120</v>
      </c>
      <c r="B33" s="231"/>
      <c r="C33" s="231"/>
      <c r="D33" s="231"/>
      <c r="E33" s="231"/>
      <c r="F33" s="231"/>
      <c r="G33" s="231"/>
      <c r="H33" s="231"/>
      <c r="I33" s="231"/>
      <c r="J33" s="231"/>
      <c r="K33" s="232">
        <f>SUM(K7:K32)</f>
        <v>27422</v>
      </c>
    </row>
    <row r="34" spans="1:11" ht="18" customHeight="1" thickTop="1" x14ac:dyDescent="0.15">
      <c r="A34" s="220"/>
      <c r="B34" s="208"/>
      <c r="C34" s="220"/>
      <c r="D34" s="220"/>
      <c r="E34" s="258"/>
      <c r="F34" s="258"/>
      <c r="G34" s="258"/>
      <c r="H34" s="222"/>
      <c r="I34" s="223"/>
      <c r="J34" s="223"/>
      <c r="K34" s="222"/>
    </row>
    <row r="35" spans="1:11" ht="18" customHeight="1" x14ac:dyDescent="0.15">
      <c r="A35" s="238" t="s">
        <v>18</v>
      </c>
      <c r="B35" s="238"/>
      <c r="C35" s="238"/>
      <c r="D35" s="238"/>
      <c r="E35" s="238"/>
      <c r="F35" s="286"/>
      <c r="G35" s="259"/>
    </row>
  </sheetData>
  <mergeCells count="11">
    <mergeCell ref="H5:H6"/>
    <mergeCell ref="I5:I6"/>
    <mergeCell ref="J5:J6"/>
    <mergeCell ref="K5:K6"/>
    <mergeCell ref="A33:J33"/>
    <mergeCell ref="A35:E35"/>
    <mergeCell ref="A5:A6"/>
    <mergeCell ref="B5:B6"/>
    <mergeCell ref="C5:C6"/>
    <mergeCell ref="D5:D6"/>
    <mergeCell ref="E5:G5"/>
  </mergeCells>
  <phoneticPr fontId="3"/>
  <pageMargins left="0.70866141732283472" right="0.31496062992125984" top="0.55118110236220474" bottom="0.55118110236220474" header="0.31496062992125984" footer="0.31496062992125984"/>
  <pageSetup paperSize="9" scale="60" fitToHeight="0" orientation="portrait" r:id="rId1"/>
  <headerFooter>
    <oddHeader>&amp;R&amp;"HG丸ｺﾞｼｯｸM-PRO,標準"証憑一覧</oddHeader>
    <oddFooter>&amp;C&amp;"HG丸ｺﾞｼｯｸM-PRO,標準"&amp;P/&amp;N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zoomScaleNormal="100" zoomScaleSheetLayoutView="100" workbookViewId="0">
      <selection activeCell="D17" sqref="D17"/>
    </sheetView>
  </sheetViews>
  <sheetFormatPr defaultRowHeight="18" customHeight="1" x14ac:dyDescent="0.4"/>
  <cols>
    <col min="1" max="1" width="9" style="180"/>
    <col min="2" max="2" width="5.375" style="180" customWidth="1"/>
    <col min="3" max="6" width="19.25" style="180" customWidth="1"/>
    <col min="7" max="7" width="8.875" style="180" customWidth="1"/>
    <col min="8" max="8" width="12.125" style="180" customWidth="1"/>
    <col min="9" max="9" width="19.25" style="180" customWidth="1"/>
    <col min="10" max="16384" width="9" style="180"/>
  </cols>
  <sheetData>
    <row r="1" spans="1:9" ht="18" customHeight="1" x14ac:dyDescent="0.4">
      <c r="A1" s="185" t="s">
        <v>37</v>
      </c>
    </row>
    <row r="2" spans="1:9" ht="18" customHeight="1" x14ac:dyDescent="0.4">
      <c r="A2" s="185" t="s">
        <v>47</v>
      </c>
    </row>
    <row r="3" spans="1:9" ht="18" customHeight="1" x14ac:dyDescent="0.4">
      <c r="A3" s="184"/>
      <c r="B3" s="208"/>
      <c r="C3" s="220"/>
      <c r="D3" s="220"/>
      <c r="E3" s="258"/>
      <c r="F3" s="222"/>
      <c r="G3" s="223"/>
      <c r="H3" s="223"/>
      <c r="I3" s="222"/>
    </row>
    <row r="4" spans="1:9" ht="18" customHeight="1" x14ac:dyDescent="0.4">
      <c r="A4" s="224" t="s">
        <v>42</v>
      </c>
      <c r="B4" s="240" t="s">
        <v>199</v>
      </c>
      <c r="C4" s="225"/>
      <c r="D4" s="225"/>
      <c r="E4" s="225"/>
      <c r="F4" s="226"/>
      <c r="G4" s="226"/>
      <c r="H4" s="226"/>
      <c r="I4" s="227"/>
    </row>
    <row r="5" spans="1:9" ht="18" customHeight="1" x14ac:dyDescent="0.4">
      <c r="A5" s="267" t="s">
        <v>9</v>
      </c>
      <c r="B5" s="268" t="s">
        <v>0</v>
      </c>
      <c r="C5" s="268" t="s">
        <v>1</v>
      </c>
      <c r="D5" s="268" t="s">
        <v>5</v>
      </c>
      <c r="E5" s="268" t="s">
        <v>2</v>
      </c>
      <c r="F5" s="271" t="s">
        <v>17</v>
      </c>
      <c r="G5" s="268" t="s">
        <v>72</v>
      </c>
      <c r="H5" s="268" t="s">
        <v>71</v>
      </c>
      <c r="I5" s="272" t="s">
        <v>43</v>
      </c>
    </row>
    <row r="6" spans="1:9" ht="18" customHeight="1" x14ac:dyDescent="0.4">
      <c r="A6" s="273"/>
      <c r="B6" s="274"/>
      <c r="C6" s="274"/>
      <c r="D6" s="274"/>
      <c r="E6" s="274"/>
      <c r="F6" s="275"/>
      <c r="G6" s="274"/>
      <c r="H6" s="274"/>
      <c r="I6" s="276"/>
    </row>
    <row r="7" spans="1:9" ht="18" customHeight="1" x14ac:dyDescent="0.4">
      <c r="A7" s="199" t="s">
        <v>10</v>
      </c>
      <c r="B7" s="200">
        <v>1</v>
      </c>
      <c r="C7" s="201"/>
      <c r="D7" s="202"/>
      <c r="E7" s="248"/>
      <c r="F7" s="261"/>
      <c r="G7" s="261"/>
      <c r="H7" s="262"/>
      <c r="I7" s="256">
        <v>32866</v>
      </c>
    </row>
    <row r="8" spans="1:9" ht="18" customHeight="1" x14ac:dyDescent="0.4">
      <c r="A8" s="199" t="s">
        <v>10</v>
      </c>
      <c r="B8" s="209">
        <v>2</v>
      </c>
      <c r="C8" s="210"/>
      <c r="D8" s="211"/>
      <c r="E8" s="249"/>
      <c r="F8" s="213"/>
      <c r="G8" s="214"/>
      <c r="H8" s="229"/>
      <c r="I8" s="215"/>
    </row>
    <row r="9" spans="1:9" ht="18" customHeight="1" x14ac:dyDescent="0.4">
      <c r="A9" s="199" t="s">
        <v>10</v>
      </c>
      <c r="B9" s="209">
        <v>3</v>
      </c>
      <c r="C9" s="210"/>
      <c r="D9" s="211"/>
      <c r="E9" s="249"/>
      <c r="F9" s="213"/>
      <c r="G9" s="214"/>
      <c r="H9" s="229"/>
      <c r="I9" s="215"/>
    </row>
    <row r="10" spans="1:9" ht="18" customHeight="1" x14ac:dyDescent="0.4">
      <c r="A10" s="199" t="s">
        <v>10</v>
      </c>
      <c r="B10" s="209">
        <v>4</v>
      </c>
      <c r="C10" s="210"/>
      <c r="D10" s="211"/>
      <c r="E10" s="257"/>
      <c r="F10" s="213"/>
      <c r="G10" s="214"/>
      <c r="H10" s="229"/>
      <c r="I10" s="215"/>
    </row>
    <row r="11" spans="1:9" ht="18" customHeight="1" x14ac:dyDescent="0.4">
      <c r="A11" s="199" t="s">
        <v>10</v>
      </c>
      <c r="B11" s="209">
        <v>5</v>
      </c>
      <c r="C11" s="210"/>
      <c r="D11" s="211"/>
      <c r="E11" s="249"/>
      <c r="F11" s="213"/>
      <c r="G11" s="214"/>
      <c r="H11" s="229"/>
      <c r="I11" s="215"/>
    </row>
    <row r="12" spans="1:9" ht="18" customHeight="1" x14ac:dyDescent="0.4">
      <c r="A12" s="199" t="s">
        <v>10</v>
      </c>
      <c r="B12" s="209">
        <v>6</v>
      </c>
      <c r="C12" s="210"/>
      <c r="D12" s="211"/>
      <c r="E12" s="249"/>
      <c r="F12" s="213"/>
      <c r="G12" s="214"/>
      <c r="H12" s="229"/>
      <c r="I12" s="215"/>
    </row>
    <row r="13" spans="1:9" ht="18" customHeight="1" x14ac:dyDescent="0.4">
      <c r="A13" s="199" t="s">
        <v>10</v>
      </c>
      <c r="B13" s="209">
        <v>7</v>
      </c>
      <c r="C13" s="210"/>
      <c r="D13" s="211"/>
      <c r="E13" s="249"/>
      <c r="F13" s="213"/>
      <c r="G13" s="214"/>
      <c r="H13" s="229"/>
      <c r="I13" s="215"/>
    </row>
    <row r="14" spans="1:9" ht="18" customHeight="1" x14ac:dyDescent="0.4">
      <c r="A14" s="199" t="s">
        <v>10</v>
      </c>
      <c r="B14" s="209">
        <v>8</v>
      </c>
      <c r="C14" s="210"/>
      <c r="D14" s="211"/>
      <c r="E14" s="249"/>
      <c r="F14" s="213"/>
      <c r="G14" s="214"/>
      <c r="H14" s="229"/>
      <c r="I14" s="215"/>
    </row>
    <row r="15" spans="1:9" ht="18" customHeight="1" x14ac:dyDescent="0.4">
      <c r="A15" s="199" t="s">
        <v>10</v>
      </c>
      <c r="B15" s="209">
        <v>9</v>
      </c>
      <c r="C15" s="210"/>
      <c r="D15" s="211"/>
      <c r="E15" s="249"/>
      <c r="F15" s="213"/>
      <c r="G15" s="214"/>
      <c r="H15" s="229"/>
      <c r="I15" s="215"/>
    </row>
    <row r="16" spans="1:9" ht="18" customHeight="1" x14ac:dyDescent="0.4">
      <c r="A16" s="199" t="s">
        <v>10</v>
      </c>
      <c r="B16" s="209">
        <v>10</v>
      </c>
      <c r="C16" s="210"/>
      <c r="D16" s="211"/>
      <c r="E16" s="249"/>
      <c r="F16" s="213"/>
      <c r="G16" s="214"/>
      <c r="H16" s="229"/>
      <c r="I16" s="215"/>
    </row>
    <row r="17" spans="1:9" ht="18" customHeight="1" x14ac:dyDescent="0.4">
      <c r="A17" s="199" t="s">
        <v>10</v>
      </c>
      <c r="B17" s="209">
        <v>11</v>
      </c>
      <c r="C17" s="210"/>
      <c r="D17" s="211"/>
      <c r="E17" s="249"/>
      <c r="F17" s="213"/>
      <c r="G17" s="214"/>
      <c r="H17" s="229"/>
      <c r="I17" s="215"/>
    </row>
    <row r="18" spans="1:9" ht="18" customHeight="1" x14ac:dyDescent="0.4">
      <c r="A18" s="199" t="s">
        <v>10</v>
      </c>
      <c r="B18" s="209">
        <v>12</v>
      </c>
      <c r="C18" s="210"/>
      <c r="D18" s="211"/>
      <c r="E18" s="249"/>
      <c r="F18" s="213"/>
      <c r="G18" s="214"/>
      <c r="H18" s="229"/>
      <c r="I18" s="215"/>
    </row>
    <row r="19" spans="1:9" ht="18" customHeight="1" x14ac:dyDescent="0.4">
      <c r="A19" s="199" t="s">
        <v>10</v>
      </c>
      <c r="B19" s="209">
        <v>13</v>
      </c>
      <c r="C19" s="210"/>
      <c r="D19" s="211"/>
      <c r="E19" s="249"/>
      <c r="F19" s="213"/>
      <c r="G19" s="214"/>
      <c r="H19" s="229"/>
      <c r="I19" s="215"/>
    </row>
    <row r="20" spans="1:9" ht="18" customHeight="1" x14ac:dyDescent="0.4">
      <c r="A20" s="199" t="s">
        <v>10</v>
      </c>
      <c r="B20" s="209">
        <v>14</v>
      </c>
      <c r="C20" s="210"/>
      <c r="D20" s="211"/>
      <c r="E20" s="249"/>
      <c r="F20" s="213"/>
      <c r="G20" s="214"/>
      <c r="H20" s="229"/>
      <c r="I20" s="215"/>
    </row>
    <row r="21" spans="1:9" ht="18" customHeight="1" x14ac:dyDescent="0.4">
      <c r="A21" s="199" t="s">
        <v>10</v>
      </c>
      <c r="B21" s="209">
        <v>15</v>
      </c>
      <c r="C21" s="210"/>
      <c r="D21" s="211"/>
      <c r="E21" s="249"/>
      <c r="F21" s="213"/>
      <c r="G21" s="214"/>
      <c r="H21" s="229"/>
      <c r="I21" s="215"/>
    </row>
    <row r="22" spans="1:9" ht="18" customHeight="1" x14ac:dyDescent="0.4">
      <c r="A22" s="199" t="s">
        <v>10</v>
      </c>
      <c r="B22" s="209">
        <v>16</v>
      </c>
      <c r="C22" s="210"/>
      <c r="D22" s="211"/>
      <c r="E22" s="249"/>
      <c r="F22" s="213"/>
      <c r="G22" s="214"/>
      <c r="H22" s="229"/>
      <c r="I22" s="215"/>
    </row>
    <row r="23" spans="1:9" ht="18" customHeight="1" x14ac:dyDescent="0.4">
      <c r="A23" s="199" t="s">
        <v>10</v>
      </c>
      <c r="B23" s="209">
        <v>17</v>
      </c>
      <c r="C23" s="210"/>
      <c r="D23" s="211"/>
      <c r="E23" s="249"/>
      <c r="F23" s="213"/>
      <c r="G23" s="214"/>
      <c r="H23" s="229"/>
      <c r="I23" s="215"/>
    </row>
    <row r="24" spans="1:9" ht="18" customHeight="1" x14ac:dyDescent="0.4">
      <c r="A24" s="199" t="s">
        <v>10</v>
      </c>
      <c r="B24" s="209">
        <v>18</v>
      </c>
      <c r="C24" s="210"/>
      <c r="D24" s="211"/>
      <c r="E24" s="249"/>
      <c r="F24" s="213"/>
      <c r="G24" s="214"/>
      <c r="H24" s="229"/>
      <c r="I24" s="215"/>
    </row>
    <row r="25" spans="1:9" ht="18" customHeight="1" x14ac:dyDescent="0.4">
      <c r="A25" s="199" t="s">
        <v>10</v>
      </c>
      <c r="B25" s="209">
        <v>19</v>
      </c>
      <c r="C25" s="210"/>
      <c r="D25" s="211"/>
      <c r="E25" s="249"/>
      <c r="F25" s="213"/>
      <c r="G25" s="214"/>
      <c r="H25" s="229"/>
      <c r="I25" s="215"/>
    </row>
    <row r="26" spans="1:9" ht="18" customHeight="1" x14ac:dyDescent="0.4">
      <c r="A26" s="199" t="s">
        <v>10</v>
      </c>
      <c r="B26" s="209">
        <v>20</v>
      </c>
      <c r="C26" s="210"/>
      <c r="D26" s="211"/>
      <c r="E26" s="249"/>
      <c r="F26" s="213"/>
      <c r="G26" s="214"/>
      <c r="H26" s="229"/>
      <c r="I26" s="215"/>
    </row>
    <row r="27" spans="1:9" ht="18" customHeight="1" thickBot="1" x14ac:dyDescent="0.45">
      <c r="A27" s="230" t="s">
        <v>200</v>
      </c>
      <c r="B27" s="231"/>
      <c r="C27" s="231"/>
      <c r="D27" s="231"/>
      <c r="E27" s="231"/>
      <c r="F27" s="231"/>
      <c r="G27" s="231"/>
      <c r="H27" s="231"/>
      <c r="I27" s="232">
        <f>SUM(I7:I26)</f>
        <v>32866</v>
      </c>
    </row>
    <row r="28" spans="1:9" ht="18" customHeight="1" thickTop="1" x14ac:dyDescent="0.4"/>
    <row r="29" spans="1:9" ht="18" customHeight="1" x14ac:dyDescent="0.4">
      <c r="A29" s="238" t="s">
        <v>18</v>
      </c>
      <c r="B29" s="238"/>
      <c r="C29" s="238"/>
      <c r="D29" s="238"/>
      <c r="E29" s="238"/>
    </row>
  </sheetData>
  <mergeCells count="11">
    <mergeCell ref="A29:E29"/>
    <mergeCell ref="E5:E6"/>
    <mergeCell ref="A5:A6"/>
    <mergeCell ref="B5:B6"/>
    <mergeCell ref="C5:C6"/>
    <mergeCell ref="D5:D6"/>
    <mergeCell ref="F5:F6"/>
    <mergeCell ref="G5:G6"/>
    <mergeCell ref="H5:H6"/>
    <mergeCell ref="I5:I6"/>
    <mergeCell ref="A27:H27"/>
  </mergeCells>
  <phoneticPr fontId="3"/>
  <pageMargins left="0.7" right="0.7" top="0.75" bottom="0.75" header="0.3" footer="0.3"/>
  <pageSetup paperSize="9" scale="6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0"/>
  <sheetViews>
    <sheetView view="pageBreakPreview" zoomScaleNormal="100" zoomScaleSheetLayoutView="100" workbookViewId="0">
      <selection activeCell="F8" sqref="F8"/>
    </sheetView>
  </sheetViews>
  <sheetFormatPr defaultRowHeight="18" customHeight="1" x14ac:dyDescent="0.15"/>
  <cols>
    <col min="1" max="1" width="11.5" style="184" bestFit="1" customWidth="1"/>
    <col min="2" max="2" width="5.625" style="185" customWidth="1"/>
    <col min="3" max="3" width="9.75" style="185" bestFit="1" customWidth="1"/>
    <col min="4" max="4" width="16.375" style="185" bestFit="1" customWidth="1"/>
    <col min="5" max="6" width="20.625" style="186" customWidth="1"/>
    <col min="7" max="7" width="15" style="187" bestFit="1" customWidth="1"/>
    <col min="8" max="8" width="5.75" style="187" bestFit="1" customWidth="1"/>
    <col min="9" max="9" width="7.75" style="187" bestFit="1" customWidth="1"/>
    <col min="10" max="10" width="16.5" style="185" bestFit="1" customWidth="1"/>
    <col min="11" max="11" width="9" style="185"/>
    <col min="12" max="12" width="23" style="185" customWidth="1"/>
    <col min="13" max="13" width="18.75" style="185" customWidth="1"/>
    <col min="14" max="14" width="13.875" style="185" customWidth="1"/>
    <col min="15" max="15" width="10" style="185" customWidth="1"/>
    <col min="16" max="16" width="9" style="185"/>
    <col min="17" max="17" width="17.625" style="185" customWidth="1"/>
    <col min="18" max="16384" width="9" style="185"/>
  </cols>
  <sheetData>
    <row r="1" spans="1:15" ht="18" customHeight="1" x14ac:dyDescent="0.15">
      <c r="A1" s="185" t="s">
        <v>37</v>
      </c>
    </row>
    <row r="2" spans="1:15" ht="18" customHeight="1" x14ac:dyDescent="0.15">
      <c r="A2" s="185" t="s">
        <v>47</v>
      </c>
    </row>
    <row r="4" spans="1:15" ht="18" customHeight="1" x14ac:dyDescent="0.15">
      <c r="A4" s="224" t="s">
        <v>42</v>
      </c>
      <c r="B4" s="240" t="s">
        <v>62</v>
      </c>
      <c r="C4" s="225"/>
      <c r="D4" s="225"/>
      <c r="E4" s="241"/>
      <c r="F4" s="241"/>
      <c r="G4" s="226"/>
      <c r="H4" s="226"/>
      <c r="I4" s="226"/>
      <c r="J4" s="227"/>
    </row>
    <row r="5" spans="1:15" s="246" customFormat="1" ht="18" customHeight="1" x14ac:dyDescent="0.15">
      <c r="A5" s="267" t="s">
        <v>9</v>
      </c>
      <c r="B5" s="268" t="s">
        <v>0</v>
      </c>
      <c r="C5" s="268" t="s">
        <v>1</v>
      </c>
      <c r="D5" s="268" t="s">
        <v>5</v>
      </c>
      <c r="E5" s="269" t="s">
        <v>2</v>
      </c>
      <c r="F5" s="270"/>
      <c r="G5" s="271" t="s">
        <v>17</v>
      </c>
      <c r="H5" s="268" t="s">
        <v>72</v>
      </c>
      <c r="I5" s="268" t="s">
        <v>71</v>
      </c>
      <c r="J5" s="272" t="s">
        <v>43</v>
      </c>
      <c r="M5" s="220"/>
    </row>
    <row r="6" spans="1:15" s="246" customFormat="1" ht="36" customHeight="1" x14ac:dyDescent="0.15">
      <c r="A6" s="273"/>
      <c r="B6" s="274"/>
      <c r="C6" s="274"/>
      <c r="D6" s="274"/>
      <c r="E6" s="195" t="s">
        <v>49</v>
      </c>
      <c r="F6" s="195" t="s">
        <v>50</v>
      </c>
      <c r="G6" s="275"/>
      <c r="H6" s="274"/>
      <c r="I6" s="274"/>
      <c r="J6" s="276"/>
      <c r="M6" s="220"/>
    </row>
    <row r="7" spans="1:15" ht="18" customHeight="1" x14ac:dyDescent="0.15">
      <c r="A7" s="199" t="s">
        <v>10</v>
      </c>
      <c r="B7" s="200">
        <v>1</v>
      </c>
      <c r="C7" s="201"/>
      <c r="D7" s="202"/>
      <c r="E7" s="248"/>
      <c r="F7" s="248"/>
      <c r="G7" s="287"/>
      <c r="H7" s="264"/>
      <c r="I7" s="282"/>
      <c r="J7" s="256">
        <v>333333</v>
      </c>
      <c r="K7" s="207"/>
      <c r="L7" s="208"/>
    </row>
    <row r="8" spans="1:15" ht="18" customHeight="1" x14ac:dyDescent="0.15">
      <c r="A8" s="199" t="s">
        <v>10</v>
      </c>
      <c r="B8" s="209">
        <v>2</v>
      </c>
      <c r="C8" s="210"/>
      <c r="D8" s="210"/>
      <c r="E8" s="249"/>
      <c r="F8" s="249"/>
      <c r="G8" s="288"/>
      <c r="H8" s="264"/>
      <c r="I8" s="282"/>
      <c r="J8" s="256"/>
      <c r="K8" s="207"/>
      <c r="L8" s="208"/>
    </row>
    <row r="9" spans="1:15" ht="18" customHeight="1" x14ac:dyDescent="0.15">
      <c r="A9" s="199" t="s">
        <v>10</v>
      </c>
      <c r="B9" s="209">
        <v>3</v>
      </c>
      <c r="C9" s="210"/>
      <c r="D9" s="210"/>
      <c r="E9" s="249"/>
      <c r="F9" s="249"/>
      <c r="G9" s="288"/>
      <c r="H9" s="264"/>
      <c r="I9" s="282"/>
      <c r="J9" s="256"/>
      <c r="K9" s="207"/>
      <c r="L9" s="208"/>
    </row>
    <row r="10" spans="1:15" ht="18" customHeight="1" x14ac:dyDescent="0.15">
      <c r="A10" s="199" t="s">
        <v>10</v>
      </c>
      <c r="B10" s="209">
        <v>4</v>
      </c>
      <c r="C10" s="210"/>
      <c r="D10" s="210"/>
      <c r="E10" s="250"/>
      <c r="F10" s="250"/>
      <c r="G10" s="281"/>
      <c r="H10" s="264"/>
      <c r="I10" s="282"/>
      <c r="J10" s="256"/>
      <c r="K10" s="207"/>
      <c r="L10" s="208"/>
    </row>
    <row r="11" spans="1:15" ht="18" customHeight="1" x14ac:dyDescent="0.15">
      <c r="A11" s="199" t="s">
        <v>10</v>
      </c>
      <c r="B11" s="209">
        <v>5</v>
      </c>
      <c r="C11" s="210"/>
      <c r="D11" s="210"/>
      <c r="E11" s="249"/>
      <c r="F11" s="249"/>
      <c r="G11" s="281"/>
      <c r="H11" s="264"/>
      <c r="I11" s="282"/>
      <c r="J11" s="256"/>
      <c r="K11" s="207"/>
      <c r="L11" s="208"/>
    </row>
    <row r="12" spans="1:15" ht="18" customHeight="1" x14ac:dyDescent="0.15">
      <c r="A12" s="199" t="s">
        <v>10</v>
      </c>
      <c r="B12" s="209">
        <v>6</v>
      </c>
      <c r="C12" s="210"/>
      <c r="D12" s="210"/>
      <c r="E12" s="249"/>
      <c r="F12" s="249"/>
      <c r="G12" s="281"/>
      <c r="H12" s="264"/>
      <c r="I12" s="282"/>
      <c r="J12" s="256"/>
    </row>
    <row r="13" spans="1:15" ht="18" customHeight="1" x14ac:dyDescent="0.15">
      <c r="A13" s="199" t="s">
        <v>10</v>
      </c>
      <c r="B13" s="209">
        <v>7</v>
      </c>
      <c r="C13" s="210"/>
      <c r="D13" s="210"/>
      <c r="E13" s="249"/>
      <c r="F13" s="249"/>
      <c r="G13" s="213"/>
      <c r="H13" s="214"/>
      <c r="I13" s="229"/>
      <c r="J13" s="215"/>
    </row>
    <row r="14" spans="1:15" ht="18" customHeight="1" x14ac:dyDescent="0.15">
      <c r="A14" s="199" t="s">
        <v>10</v>
      </c>
      <c r="B14" s="209">
        <v>8</v>
      </c>
      <c r="C14" s="210"/>
      <c r="D14" s="210"/>
      <c r="E14" s="249"/>
      <c r="F14" s="249"/>
      <c r="G14" s="213"/>
      <c r="H14" s="214"/>
      <c r="I14" s="229"/>
      <c r="J14" s="215"/>
    </row>
    <row r="15" spans="1:15" s="208" customFormat="1" ht="18" customHeight="1" x14ac:dyDescent="0.15">
      <c r="A15" s="199" t="s">
        <v>10</v>
      </c>
      <c r="B15" s="209">
        <v>9</v>
      </c>
      <c r="C15" s="210"/>
      <c r="D15" s="210"/>
      <c r="E15" s="249"/>
      <c r="F15" s="249"/>
      <c r="G15" s="213"/>
      <c r="H15" s="214"/>
      <c r="I15" s="229"/>
      <c r="J15" s="215"/>
      <c r="K15" s="185"/>
      <c r="L15" s="185"/>
      <c r="M15" s="185"/>
      <c r="N15" s="185"/>
      <c r="O15" s="185"/>
    </row>
    <row r="16" spans="1:15" ht="18" customHeight="1" x14ac:dyDescent="0.15">
      <c r="A16" s="199" t="s">
        <v>10</v>
      </c>
      <c r="B16" s="209">
        <v>10</v>
      </c>
      <c r="C16" s="210"/>
      <c r="D16" s="210"/>
      <c r="E16" s="249"/>
      <c r="F16" s="249"/>
      <c r="G16" s="213"/>
      <c r="H16" s="214"/>
      <c r="I16" s="229"/>
      <c r="J16" s="215"/>
    </row>
    <row r="17" spans="1:13" ht="18" customHeight="1" x14ac:dyDescent="0.15">
      <c r="A17" s="199" t="s">
        <v>10</v>
      </c>
      <c r="B17" s="209">
        <v>11</v>
      </c>
      <c r="C17" s="210"/>
      <c r="D17" s="210"/>
      <c r="E17" s="249"/>
      <c r="F17" s="249"/>
      <c r="G17" s="213"/>
      <c r="H17" s="214"/>
      <c r="I17" s="229"/>
      <c r="J17" s="215"/>
    </row>
    <row r="18" spans="1:13" ht="18" customHeight="1" x14ac:dyDescent="0.15">
      <c r="A18" s="199" t="s">
        <v>10</v>
      </c>
      <c r="B18" s="209">
        <v>12</v>
      </c>
      <c r="C18" s="210"/>
      <c r="D18" s="210"/>
      <c r="E18" s="249"/>
      <c r="F18" s="249"/>
      <c r="G18" s="213"/>
      <c r="H18" s="214"/>
      <c r="I18" s="229"/>
      <c r="J18" s="215"/>
    </row>
    <row r="19" spans="1:13" ht="18" customHeight="1" x14ac:dyDescent="0.15">
      <c r="A19" s="199" t="s">
        <v>10</v>
      </c>
      <c r="B19" s="209">
        <v>13</v>
      </c>
      <c r="C19" s="210"/>
      <c r="D19" s="210"/>
      <c r="E19" s="249"/>
      <c r="F19" s="249"/>
      <c r="G19" s="213"/>
      <c r="H19" s="214"/>
      <c r="I19" s="229"/>
      <c r="J19" s="215"/>
    </row>
    <row r="20" spans="1:13" ht="18" customHeight="1" x14ac:dyDescent="0.15">
      <c r="A20" s="199" t="s">
        <v>10</v>
      </c>
      <c r="B20" s="209">
        <v>14</v>
      </c>
      <c r="C20" s="210"/>
      <c r="D20" s="210"/>
      <c r="E20" s="249"/>
      <c r="F20" s="249"/>
      <c r="G20" s="213"/>
      <c r="H20" s="214"/>
      <c r="I20" s="229"/>
      <c r="J20" s="215"/>
    </row>
    <row r="21" spans="1:13" ht="18" customHeight="1" x14ac:dyDescent="0.15">
      <c r="A21" s="199" t="s">
        <v>10</v>
      </c>
      <c r="B21" s="209">
        <v>15</v>
      </c>
      <c r="C21" s="210"/>
      <c r="D21" s="210"/>
      <c r="E21" s="249"/>
      <c r="F21" s="249"/>
      <c r="G21" s="213"/>
      <c r="H21" s="214"/>
      <c r="I21" s="229"/>
      <c r="J21" s="215"/>
    </row>
    <row r="22" spans="1:13" ht="18" customHeight="1" x14ac:dyDescent="0.15">
      <c r="A22" s="199" t="s">
        <v>10</v>
      </c>
      <c r="B22" s="209">
        <v>16</v>
      </c>
      <c r="C22" s="210"/>
      <c r="D22" s="210"/>
      <c r="E22" s="249"/>
      <c r="F22" s="249"/>
      <c r="G22" s="213"/>
      <c r="H22" s="214"/>
      <c r="I22" s="229"/>
      <c r="J22" s="215"/>
    </row>
    <row r="23" spans="1:13" ht="18" customHeight="1" x14ac:dyDescent="0.15">
      <c r="A23" s="199" t="s">
        <v>10</v>
      </c>
      <c r="B23" s="209">
        <v>17</v>
      </c>
      <c r="C23" s="210"/>
      <c r="D23" s="210"/>
      <c r="E23" s="249"/>
      <c r="F23" s="249"/>
      <c r="G23" s="213"/>
      <c r="H23" s="214"/>
      <c r="I23" s="229"/>
      <c r="J23" s="215"/>
    </row>
    <row r="24" spans="1:13" ht="18" customHeight="1" x14ac:dyDescent="0.15">
      <c r="A24" s="199" t="s">
        <v>10</v>
      </c>
      <c r="B24" s="209">
        <v>18</v>
      </c>
      <c r="C24" s="210"/>
      <c r="D24" s="210"/>
      <c r="E24" s="249"/>
      <c r="F24" s="249"/>
      <c r="G24" s="213"/>
      <c r="H24" s="214"/>
      <c r="I24" s="229"/>
      <c r="J24" s="215"/>
    </row>
    <row r="25" spans="1:13" ht="18" customHeight="1" x14ac:dyDescent="0.15">
      <c r="A25" s="199" t="s">
        <v>10</v>
      </c>
      <c r="B25" s="209">
        <v>19</v>
      </c>
      <c r="C25" s="210"/>
      <c r="D25" s="210"/>
      <c r="E25" s="249"/>
      <c r="F25" s="249"/>
      <c r="G25" s="213"/>
      <c r="H25" s="214"/>
      <c r="I25" s="229"/>
      <c r="J25" s="215"/>
    </row>
    <row r="26" spans="1:13" ht="18" customHeight="1" x14ac:dyDescent="0.15">
      <c r="A26" s="199" t="s">
        <v>10</v>
      </c>
      <c r="B26" s="209">
        <v>20</v>
      </c>
      <c r="C26" s="210"/>
      <c r="D26" s="210"/>
      <c r="E26" s="249"/>
      <c r="F26" s="249"/>
      <c r="G26" s="213"/>
      <c r="H26" s="214"/>
      <c r="I26" s="229"/>
      <c r="J26" s="215"/>
    </row>
    <row r="27" spans="1:13" ht="18" customHeight="1" thickBot="1" x14ac:dyDescent="0.2">
      <c r="A27" s="230" t="s">
        <v>121</v>
      </c>
      <c r="B27" s="231"/>
      <c r="C27" s="231"/>
      <c r="D27" s="231"/>
      <c r="E27" s="231"/>
      <c r="F27" s="231"/>
      <c r="G27" s="231"/>
      <c r="H27" s="231"/>
      <c r="I27" s="231"/>
      <c r="J27" s="232">
        <f>SUM(J7:J26)</f>
        <v>333333</v>
      </c>
    </row>
    <row r="28" spans="1:13" ht="18" customHeight="1" thickTop="1" x14ac:dyDescent="0.15">
      <c r="A28" s="220"/>
      <c r="B28" s="208"/>
      <c r="C28" s="220"/>
      <c r="D28" s="220"/>
      <c r="E28" s="258"/>
      <c r="F28" s="258"/>
      <c r="G28" s="222"/>
      <c r="H28" s="223"/>
      <c r="I28" s="223"/>
      <c r="J28" s="222"/>
    </row>
    <row r="29" spans="1:13" ht="18" customHeight="1" x14ac:dyDescent="0.15">
      <c r="A29" s="224" t="s">
        <v>42</v>
      </c>
      <c r="B29" s="240" t="s">
        <v>63</v>
      </c>
      <c r="C29" s="225"/>
      <c r="D29" s="225"/>
      <c r="E29" s="241"/>
      <c r="F29" s="241"/>
      <c r="G29" s="226"/>
      <c r="H29" s="226"/>
      <c r="I29" s="226"/>
      <c r="J29" s="227"/>
    </row>
    <row r="30" spans="1:13" s="246" customFormat="1" ht="18" customHeight="1" x14ac:dyDescent="0.15">
      <c r="A30" s="267" t="s">
        <v>9</v>
      </c>
      <c r="B30" s="268" t="s">
        <v>0</v>
      </c>
      <c r="C30" s="268" t="s">
        <v>1</v>
      </c>
      <c r="D30" s="268" t="s">
        <v>5</v>
      </c>
      <c r="E30" s="269" t="s">
        <v>2</v>
      </c>
      <c r="F30" s="270"/>
      <c r="G30" s="271" t="s">
        <v>17</v>
      </c>
      <c r="H30" s="268" t="s">
        <v>72</v>
      </c>
      <c r="I30" s="268" t="s">
        <v>71</v>
      </c>
      <c r="J30" s="272" t="s">
        <v>43</v>
      </c>
      <c r="M30" s="220"/>
    </row>
    <row r="31" spans="1:13" s="246" customFormat="1" ht="36" customHeight="1" x14ac:dyDescent="0.15">
      <c r="A31" s="273"/>
      <c r="B31" s="274"/>
      <c r="C31" s="274"/>
      <c r="D31" s="274"/>
      <c r="E31" s="195" t="s">
        <v>49</v>
      </c>
      <c r="F31" s="195" t="s">
        <v>190</v>
      </c>
      <c r="G31" s="275"/>
      <c r="H31" s="274"/>
      <c r="I31" s="274"/>
      <c r="J31" s="276"/>
      <c r="M31" s="220"/>
    </row>
    <row r="32" spans="1:13" ht="18" customHeight="1" x14ac:dyDescent="0.15">
      <c r="A32" s="199" t="s">
        <v>10</v>
      </c>
      <c r="B32" s="200">
        <v>1</v>
      </c>
      <c r="C32" s="201"/>
      <c r="D32" s="201"/>
      <c r="E32" s="248"/>
      <c r="F32" s="248"/>
      <c r="G32" s="289"/>
      <c r="H32" s="261"/>
      <c r="I32" s="290"/>
      <c r="J32" s="256">
        <v>111111</v>
      </c>
      <c r="K32" s="207"/>
      <c r="L32" s="208"/>
    </row>
    <row r="33" spans="1:15" ht="18" customHeight="1" x14ac:dyDescent="0.15">
      <c r="A33" s="199" t="s">
        <v>10</v>
      </c>
      <c r="B33" s="209">
        <v>2</v>
      </c>
      <c r="C33" s="210"/>
      <c r="D33" s="210"/>
      <c r="E33" s="249"/>
      <c r="F33" s="249"/>
      <c r="G33" s="289"/>
      <c r="H33" s="261"/>
      <c r="I33" s="290"/>
      <c r="J33" s="256"/>
      <c r="K33" s="207"/>
      <c r="L33" s="208"/>
    </row>
    <row r="34" spans="1:15" ht="18" customHeight="1" x14ac:dyDescent="0.15">
      <c r="A34" s="199" t="s">
        <v>10</v>
      </c>
      <c r="B34" s="209">
        <v>3</v>
      </c>
      <c r="C34" s="210"/>
      <c r="D34" s="210"/>
      <c r="E34" s="249"/>
      <c r="F34" s="249"/>
      <c r="G34" s="263"/>
      <c r="H34" s="261"/>
      <c r="I34" s="290"/>
      <c r="J34" s="256"/>
      <c r="K34" s="207"/>
      <c r="L34" s="208"/>
    </row>
    <row r="35" spans="1:15" ht="18" customHeight="1" x14ac:dyDescent="0.15">
      <c r="A35" s="199" t="s">
        <v>10</v>
      </c>
      <c r="B35" s="209">
        <v>4</v>
      </c>
      <c r="C35" s="210"/>
      <c r="D35" s="210"/>
      <c r="E35" s="250"/>
      <c r="F35" s="250"/>
      <c r="G35" s="213"/>
      <c r="H35" s="214"/>
      <c r="I35" s="229"/>
      <c r="J35" s="215"/>
      <c r="K35" s="207"/>
      <c r="L35" s="208"/>
    </row>
    <row r="36" spans="1:15" ht="18" customHeight="1" x14ac:dyDescent="0.15">
      <c r="A36" s="199" t="s">
        <v>10</v>
      </c>
      <c r="B36" s="209">
        <v>5</v>
      </c>
      <c r="C36" s="210"/>
      <c r="D36" s="210"/>
      <c r="E36" s="249"/>
      <c r="F36" s="249"/>
      <c r="G36" s="213"/>
      <c r="H36" s="214"/>
      <c r="I36" s="229"/>
      <c r="J36" s="215"/>
      <c r="K36" s="207"/>
      <c r="L36" s="208"/>
    </row>
    <row r="37" spans="1:15" ht="18" customHeight="1" x14ac:dyDescent="0.15">
      <c r="A37" s="199" t="s">
        <v>10</v>
      </c>
      <c r="B37" s="209">
        <v>6</v>
      </c>
      <c r="C37" s="210"/>
      <c r="D37" s="210"/>
      <c r="E37" s="249"/>
      <c r="F37" s="249"/>
      <c r="G37" s="213"/>
      <c r="H37" s="214"/>
      <c r="I37" s="229"/>
      <c r="J37" s="215"/>
    </row>
    <row r="38" spans="1:15" ht="18" customHeight="1" x14ac:dyDescent="0.15">
      <c r="A38" s="199" t="s">
        <v>10</v>
      </c>
      <c r="B38" s="209">
        <v>7</v>
      </c>
      <c r="C38" s="210"/>
      <c r="D38" s="210"/>
      <c r="E38" s="249"/>
      <c r="F38" s="249"/>
      <c r="G38" s="213"/>
      <c r="H38" s="214"/>
      <c r="I38" s="229"/>
      <c r="J38" s="215"/>
    </row>
    <row r="39" spans="1:15" ht="18" customHeight="1" x14ac:dyDescent="0.15">
      <c r="A39" s="199" t="s">
        <v>10</v>
      </c>
      <c r="B39" s="209">
        <v>8</v>
      </c>
      <c r="C39" s="210"/>
      <c r="D39" s="210"/>
      <c r="E39" s="249"/>
      <c r="F39" s="249"/>
      <c r="G39" s="213"/>
      <c r="H39" s="214"/>
      <c r="I39" s="229"/>
      <c r="J39" s="215"/>
    </row>
    <row r="40" spans="1:15" s="208" customFormat="1" ht="18" customHeight="1" x14ac:dyDescent="0.15">
      <c r="A40" s="199" t="s">
        <v>10</v>
      </c>
      <c r="B40" s="209">
        <v>9</v>
      </c>
      <c r="C40" s="210"/>
      <c r="D40" s="210"/>
      <c r="E40" s="249"/>
      <c r="F40" s="249"/>
      <c r="G40" s="213"/>
      <c r="H40" s="214"/>
      <c r="I40" s="229"/>
      <c r="J40" s="215"/>
      <c r="K40" s="185"/>
      <c r="L40" s="185"/>
      <c r="M40" s="185"/>
      <c r="N40" s="185"/>
      <c r="O40" s="185"/>
    </row>
    <row r="41" spans="1:15" ht="18" customHeight="1" x14ac:dyDescent="0.15">
      <c r="A41" s="199" t="s">
        <v>10</v>
      </c>
      <c r="B41" s="209">
        <v>10</v>
      </c>
      <c r="C41" s="210"/>
      <c r="D41" s="210"/>
      <c r="E41" s="249"/>
      <c r="F41" s="249"/>
      <c r="G41" s="213"/>
      <c r="H41" s="214"/>
      <c r="I41" s="229"/>
      <c r="J41" s="215"/>
    </row>
    <row r="42" spans="1:15" ht="18" customHeight="1" x14ac:dyDescent="0.15">
      <c r="A42" s="199" t="s">
        <v>10</v>
      </c>
      <c r="B42" s="209">
        <v>11</v>
      </c>
      <c r="C42" s="210"/>
      <c r="D42" s="210"/>
      <c r="E42" s="249"/>
      <c r="F42" s="249"/>
      <c r="G42" s="213"/>
      <c r="H42" s="214"/>
      <c r="I42" s="229"/>
      <c r="J42" s="215"/>
    </row>
    <row r="43" spans="1:15" ht="18" customHeight="1" x14ac:dyDescent="0.15">
      <c r="A43" s="199" t="s">
        <v>10</v>
      </c>
      <c r="B43" s="209">
        <v>12</v>
      </c>
      <c r="C43" s="210"/>
      <c r="D43" s="210"/>
      <c r="E43" s="249"/>
      <c r="F43" s="249"/>
      <c r="G43" s="213"/>
      <c r="H43" s="214"/>
      <c r="I43" s="229"/>
      <c r="J43" s="215"/>
    </row>
    <row r="44" spans="1:15" ht="18" customHeight="1" x14ac:dyDescent="0.15">
      <c r="A44" s="199" t="s">
        <v>10</v>
      </c>
      <c r="B44" s="209">
        <v>13</v>
      </c>
      <c r="C44" s="210"/>
      <c r="D44" s="210"/>
      <c r="E44" s="249"/>
      <c r="F44" s="249"/>
      <c r="G44" s="213"/>
      <c r="H44" s="214"/>
      <c r="I44" s="229"/>
      <c r="J44" s="215"/>
    </row>
    <row r="45" spans="1:15" ht="18" customHeight="1" x14ac:dyDescent="0.15">
      <c r="A45" s="199" t="s">
        <v>10</v>
      </c>
      <c r="B45" s="209">
        <v>14</v>
      </c>
      <c r="C45" s="210"/>
      <c r="D45" s="210"/>
      <c r="E45" s="249"/>
      <c r="F45" s="249"/>
      <c r="G45" s="213"/>
      <c r="H45" s="214"/>
      <c r="I45" s="229"/>
      <c r="J45" s="215"/>
    </row>
    <row r="46" spans="1:15" ht="18" customHeight="1" x14ac:dyDescent="0.15">
      <c r="A46" s="199" t="s">
        <v>10</v>
      </c>
      <c r="B46" s="209">
        <v>15</v>
      </c>
      <c r="C46" s="210"/>
      <c r="D46" s="210"/>
      <c r="E46" s="249"/>
      <c r="F46" s="249"/>
      <c r="G46" s="213"/>
      <c r="H46" s="214"/>
      <c r="I46" s="229"/>
      <c r="J46" s="215"/>
    </row>
    <row r="47" spans="1:15" ht="18" customHeight="1" x14ac:dyDescent="0.15">
      <c r="A47" s="199" t="s">
        <v>10</v>
      </c>
      <c r="B47" s="209">
        <v>16</v>
      </c>
      <c r="C47" s="210"/>
      <c r="D47" s="210"/>
      <c r="E47" s="249"/>
      <c r="F47" s="249"/>
      <c r="G47" s="213"/>
      <c r="H47" s="214"/>
      <c r="I47" s="229"/>
      <c r="J47" s="215"/>
    </row>
    <row r="48" spans="1:15" ht="18" customHeight="1" x14ac:dyDescent="0.15">
      <c r="A48" s="199" t="s">
        <v>10</v>
      </c>
      <c r="B48" s="209">
        <v>17</v>
      </c>
      <c r="C48" s="210"/>
      <c r="D48" s="210"/>
      <c r="E48" s="249"/>
      <c r="F48" s="249"/>
      <c r="G48" s="213"/>
      <c r="H48" s="214"/>
      <c r="I48" s="229"/>
      <c r="J48" s="215"/>
    </row>
    <row r="49" spans="1:10" ht="18" customHeight="1" x14ac:dyDescent="0.15">
      <c r="A49" s="199" t="s">
        <v>10</v>
      </c>
      <c r="B49" s="209">
        <v>18</v>
      </c>
      <c r="C49" s="210"/>
      <c r="D49" s="210"/>
      <c r="E49" s="249"/>
      <c r="F49" s="249"/>
      <c r="G49" s="213"/>
      <c r="H49" s="214"/>
      <c r="I49" s="229"/>
      <c r="J49" s="215"/>
    </row>
    <row r="50" spans="1:10" ht="18" customHeight="1" x14ac:dyDescent="0.15">
      <c r="A50" s="199" t="s">
        <v>10</v>
      </c>
      <c r="B50" s="209">
        <v>19</v>
      </c>
      <c r="C50" s="210"/>
      <c r="D50" s="210"/>
      <c r="E50" s="249"/>
      <c r="F50" s="249"/>
      <c r="G50" s="213"/>
      <c r="H50" s="214"/>
      <c r="I50" s="229"/>
      <c r="J50" s="215"/>
    </row>
    <row r="51" spans="1:10" ht="18" customHeight="1" x14ac:dyDescent="0.15">
      <c r="A51" s="199" t="s">
        <v>10</v>
      </c>
      <c r="B51" s="209">
        <v>20</v>
      </c>
      <c r="C51" s="210"/>
      <c r="D51" s="210"/>
      <c r="E51" s="249"/>
      <c r="F51" s="249"/>
      <c r="G51" s="213"/>
      <c r="H51" s="214"/>
      <c r="I51" s="229"/>
      <c r="J51" s="215"/>
    </row>
    <row r="52" spans="1:10" ht="18" customHeight="1" thickBot="1" x14ac:dyDescent="0.2">
      <c r="A52" s="230" t="s">
        <v>122</v>
      </c>
      <c r="B52" s="231"/>
      <c r="C52" s="231"/>
      <c r="D52" s="231"/>
      <c r="E52" s="231"/>
      <c r="F52" s="231"/>
      <c r="G52" s="231"/>
      <c r="H52" s="231"/>
      <c r="I52" s="231"/>
      <c r="J52" s="232">
        <f>SUM(J32:J51)</f>
        <v>111111</v>
      </c>
    </row>
    <row r="53" spans="1:10" ht="18" customHeight="1" thickTop="1" x14ac:dyDescent="0.15">
      <c r="A53" s="220"/>
      <c r="B53" s="208"/>
      <c r="C53" s="220"/>
      <c r="D53" s="220"/>
      <c r="E53" s="258"/>
      <c r="F53" s="258"/>
      <c r="G53" s="222"/>
      <c r="H53" s="223"/>
      <c r="I53" s="223"/>
      <c r="J53" s="222"/>
    </row>
    <row r="54" spans="1:10" ht="18" customHeight="1" x14ac:dyDescent="0.15">
      <c r="A54" s="224" t="s">
        <v>42</v>
      </c>
      <c r="B54" s="240" t="s">
        <v>123</v>
      </c>
      <c r="C54" s="225"/>
      <c r="D54" s="225"/>
      <c r="E54" s="241"/>
      <c r="F54" s="241"/>
      <c r="G54" s="226"/>
      <c r="H54" s="226"/>
      <c r="I54" s="226"/>
      <c r="J54" s="227"/>
    </row>
    <row r="55" spans="1:10" ht="36" customHeight="1" x14ac:dyDescent="0.15">
      <c r="A55" s="194" t="s">
        <v>9</v>
      </c>
      <c r="B55" s="195" t="s">
        <v>0</v>
      </c>
      <c r="C55" s="195" t="s">
        <v>1</v>
      </c>
      <c r="D55" s="195" t="s">
        <v>5</v>
      </c>
      <c r="E55" s="269" t="s">
        <v>2</v>
      </c>
      <c r="F55" s="270"/>
      <c r="G55" s="196" t="s">
        <v>17</v>
      </c>
      <c r="H55" s="195" t="s">
        <v>72</v>
      </c>
      <c r="I55" s="195" t="s">
        <v>71</v>
      </c>
      <c r="J55" s="197" t="s">
        <v>43</v>
      </c>
    </row>
    <row r="56" spans="1:10" ht="18" customHeight="1" x14ac:dyDescent="0.15">
      <c r="A56" s="199" t="s">
        <v>10</v>
      </c>
      <c r="B56" s="200">
        <v>1</v>
      </c>
      <c r="C56" s="201"/>
      <c r="D56" s="201"/>
      <c r="E56" s="291"/>
      <c r="F56" s="292"/>
      <c r="G56" s="204"/>
      <c r="H56" s="205"/>
      <c r="I56" s="228"/>
      <c r="J56" s="206">
        <v>200000</v>
      </c>
    </row>
    <row r="57" spans="1:10" ht="18" customHeight="1" x14ac:dyDescent="0.15">
      <c r="A57" s="199" t="s">
        <v>10</v>
      </c>
      <c r="B57" s="209">
        <v>2</v>
      </c>
      <c r="C57" s="210"/>
      <c r="D57" s="210"/>
      <c r="E57" s="291"/>
      <c r="F57" s="292"/>
      <c r="G57" s="213"/>
      <c r="H57" s="214"/>
      <c r="I57" s="229"/>
      <c r="J57" s="215"/>
    </row>
    <row r="58" spans="1:10" ht="18" customHeight="1" x14ac:dyDescent="0.15">
      <c r="A58" s="199" t="s">
        <v>10</v>
      </c>
      <c r="B58" s="209">
        <v>3</v>
      </c>
      <c r="C58" s="210"/>
      <c r="D58" s="210"/>
      <c r="E58" s="291"/>
      <c r="F58" s="292"/>
      <c r="G58" s="213"/>
      <c r="H58" s="214"/>
      <c r="I58" s="229"/>
      <c r="J58" s="215"/>
    </row>
    <row r="59" spans="1:10" ht="18" customHeight="1" x14ac:dyDescent="0.15">
      <c r="A59" s="199" t="s">
        <v>10</v>
      </c>
      <c r="B59" s="209">
        <v>4</v>
      </c>
      <c r="C59" s="210"/>
      <c r="D59" s="210"/>
      <c r="E59" s="291"/>
      <c r="F59" s="292"/>
      <c r="G59" s="213"/>
      <c r="H59" s="214"/>
      <c r="I59" s="229"/>
      <c r="J59" s="215"/>
    </row>
    <row r="60" spans="1:10" ht="18" customHeight="1" x14ac:dyDescent="0.15">
      <c r="A60" s="199" t="s">
        <v>10</v>
      </c>
      <c r="B60" s="209">
        <v>5</v>
      </c>
      <c r="C60" s="210"/>
      <c r="D60" s="210"/>
      <c r="E60" s="291"/>
      <c r="F60" s="292"/>
      <c r="G60" s="213"/>
      <c r="H60" s="214"/>
      <c r="I60" s="229"/>
      <c r="J60" s="215"/>
    </row>
    <row r="61" spans="1:10" ht="18" customHeight="1" x14ac:dyDescent="0.15">
      <c r="A61" s="199" t="s">
        <v>10</v>
      </c>
      <c r="B61" s="209">
        <v>6</v>
      </c>
      <c r="C61" s="210"/>
      <c r="D61" s="210"/>
      <c r="E61" s="291"/>
      <c r="F61" s="292"/>
      <c r="G61" s="213"/>
      <c r="H61" s="214"/>
      <c r="I61" s="229"/>
      <c r="J61" s="215"/>
    </row>
    <row r="62" spans="1:10" ht="18" customHeight="1" x14ac:dyDescent="0.15">
      <c r="A62" s="199" t="s">
        <v>10</v>
      </c>
      <c r="B62" s="209">
        <v>7</v>
      </c>
      <c r="C62" s="210"/>
      <c r="D62" s="210"/>
      <c r="E62" s="291"/>
      <c r="F62" s="292"/>
      <c r="G62" s="213"/>
      <c r="H62" s="214"/>
      <c r="I62" s="229"/>
      <c r="J62" s="215"/>
    </row>
    <row r="63" spans="1:10" ht="18" customHeight="1" x14ac:dyDescent="0.15">
      <c r="A63" s="199" t="s">
        <v>10</v>
      </c>
      <c r="B63" s="209">
        <v>8</v>
      </c>
      <c r="C63" s="210"/>
      <c r="D63" s="210"/>
      <c r="E63" s="291"/>
      <c r="F63" s="292"/>
      <c r="G63" s="213"/>
      <c r="H63" s="214"/>
      <c r="I63" s="229"/>
      <c r="J63" s="215"/>
    </row>
    <row r="64" spans="1:10" ht="18" customHeight="1" x14ac:dyDescent="0.15">
      <c r="A64" s="199" t="s">
        <v>10</v>
      </c>
      <c r="B64" s="209">
        <v>9</v>
      </c>
      <c r="C64" s="210"/>
      <c r="D64" s="210"/>
      <c r="E64" s="291"/>
      <c r="F64" s="292"/>
      <c r="G64" s="213"/>
      <c r="H64" s="214"/>
      <c r="I64" s="229"/>
      <c r="J64" s="215"/>
    </row>
    <row r="65" spans="1:10" ht="18" customHeight="1" x14ac:dyDescent="0.15">
      <c r="A65" s="199" t="s">
        <v>10</v>
      </c>
      <c r="B65" s="209">
        <v>10</v>
      </c>
      <c r="C65" s="210"/>
      <c r="D65" s="210"/>
      <c r="E65" s="291"/>
      <c r="F65" s="292"/>
      <c r="G65" s="213"/>
      <c r="H65" s="214"/>
      <c r="I65" s="229"/>
      <c r="J65" s="215"/>
    </row>
    <row r="66" spans="1:10" ht="18" customHeight="1" x14ac:dyDescent="0.15">
      <c r="A66" s="199" t="s">
        <v>10</v>
      </c>
      <c r="B66" s="209">
        <v>11</v>
      </c>
      <c r="C66" s="210"/>
      <c r="D66" s="210"/>
      <c r="E66" s="291"/>
      <c r="F66" s="292"/>
      <c r="G66" s="213"/>
      <c r="H66" s="214"/>
      <c r="I66" s="229"/>
      <c r="J66" s="215"/>
    </row>
    <row r="67" spans="1:10" ht="18" customHeight="1" x14ac:dyDescent="0.15">
      <c r="A67" s="199" t="s">
        <v>10</v>
      </c>
      <c r="B67" s="209">
        <v>12</v>
      </c>
      <c r="C67" s="210"/>
      <c r="D67" s="210"/>
      <c r="E67" s="291"/>
      <c r="F67" s="292"/>
      <c r="G67" s="213"/>
      <c r="H67" s="214"/>
      <c r="I67" s="229"/>
      <c r="J67" s="215"/>
    </row>
    <row r="68" spans="1:10" ht="18" customHeight="1" x14ac:dyDescent="0.15">
      <c r="A68" s="199" t="s">
        <v>10</v>
      </c>
      <c r="B68" s="209">
        <v>13</v>
      </c>
      <c r="C68" s="210"/>
      <c r="D68" s="210"/>
      <c r="E68" s="291"/>
      <c r="F68" s="292"/>
      <c r="G68" s="213"/>
      <c r="H68" s="214"/>
      <c r="I68" s="229"/>
      <c r="J68" s="215"/>
    </row>
    <row r="69" spans="1:10" ht="18" customHeight="1" x14ac:dyDescent="0.15">
      <c r="A69" s="199" t="s">
        <v>10</v>
      </c>
      <c r="B69" s="209">
        <v>14</v>
      </c>
      <c r="C69" s="210"/>
      <c r="D69" s="210"/>
      <c r="E69" s="291"/>
      <c r="F69" s="292"/>
      <c r="G69" s="213"/>
      <c r="H69" s="214"/>
      <c r="I69" s="229"/>
      <c r="J69" s="215"/>
    </row>
    <row r="70" spans="1:10" ht="18" customHeight="1" x14ac:dyDescent="0.15">
      <c r="A70" s="199" t="s">
        <v>10</v>
      </c>
      <c r="B70" s="209">
        <v>15</v>
      </c>
      <c r="C70" s="210"/>
      <c r="D70" s="210"/>
      <c r="E70" s="291"/>
      <c r="F70" s="292"/>
      <c r="G70" s="213"/>
      <c r="H70" s="214"/>
      <c r="I70" s="229"/>
      <c r="J70" s="215"/>
    </row>
    <row r="71" spans="1:10" ht="18" customHeight="1" x14ac:dyDescent="0.15">
      <c r="A71" s="199" t="s">
        <v>10</v>
      </c>
      <c r="B71" s="209">
        <v>16</v>
      </c>
      <c r="C71" s="210"/>
      <c r="D71" s="210"/>
      <c r="E71" s="291"/>
      <c r="F71" s="292"/>
      <c r="G71" s="213"/>
      <c r="H71" s="214"/>
      <c r="I71" s="229"/>
      <c r="J71" s="215"/>
    </row>
    <row r="72" spans="1:10" ht="18" customHeight="1" x14ac:dyDescent="0.15">
      <c r="A72" s="199" t="s">
        <v>10</v>
      </c>
      <c r="B72" s="209">
        <v>17</v>
      </c>
      <c r="C72" s="210"/>
      <c r="D72" s="210"/>
      <c r="E72" s="291"/>
      <c r="F72" s="292"/>
      <c r="G72" s="213"/>
      <c r="H72" s="214"/>
      <c r="I72" s="229"/>
      <c r="J72" s="215"/>
    </row>
    <row r="73" spans="1:10" ht="18" customHeight="1" x14ac:dyDescent="0.15">
      <c r="A73" s="199" t="s">
        <v>10</v>
      </c>
      <c r="B73" s="209">
        <v>18</v>
      </c>
      <c r="C73" s="210"/>
      <c r="D73" s="210"/>
      <c r="E73" s="291"/>
      <c r="F73" s="292"/>
      <c r="G73" s="213"/>
      <c r="H73" s="214"/>
      <c r="I73" s="229"/>
      <c r="J73" s="215"/>
    </row>
    <row r="74" spans="1:10" ht="18" customHeight="1" x14ac:dyDescent="0.15">
      <c r="A74" s="199" t="s">
        <v>10</v>
      </c>
      <c r="B74" s="209">
        <v>19</v>
      </c>
      <c r="C74" s="210"/>
      <c r="D74" s="210"/>
      <c r="E74" s="291"/>
      <c r="F74" s="292"/>
      <c r="G74" s="213"/>
      <c r="H74" s="214"/>
      <c r="I74" s="229"/>
      <c r="J74" s="215"/>
    </row>
    <row r="75" spans="1:10" ht="18" customHeight="1" x14ac:dyDescent="0.15">
      <c r="A75" s="199" t="s">
        <v>10</v>
      </c>
      <c r="B75" s="209">
        <v>20</v>
      </c>
      <c r="C75" s="210"/>
      <c r="D75" s="210"/>
      <c r="E75" s="291"/>
      <c r="F75" s="292"/>
      <c r="G75" s="213"/>
      <c r="H75" s="214"/>
      <c r="I75" s="229"/>
      <c r="J75" s="215"/>
    </row>
    <row r="76" spans="1:10" ht="18" customHeight="1" x14ac:dyDescent="0.15">
      <c r="A76" s="235" t="s">
        <v>124</v>
      </c>
      <c r="B76" s="236"/>
      <c r="C76" s="236"/>
      <c r="D76" s="236"/>
      <c r="E76" s="236"/>
      <c r="F76" s="236"/>
      <c r="G76" s="236"/>
      <c r="H76" s="236"/>
      <c r="I76" s="236"/>
      <c r="J76" s="237">
        <f>SUM(J56:J75)</f>
        <v>200000</v>
      </c>
    </row>
    <row r="77" spans="1:10" ht="18" customHeight="1" x14ac:dyDescent="0.15">
      <c r="A77" s="235" t="s">
        <v>125</v>
      </c>
      <c r="B77" s="236"/>
      <c r="C77" s="236"/>
      <c r="D77" s="236"/>
      <c r="E77" s="236"/>
      <c r="F77" s="236"/>
      <c r="G77" s="236"/>
      <c r="H77" s="236"/>
      <c r="I77" s="236"/>
      <c r="J77" s="237">
        <f>+'1(3)拠点立ち上げ'!I29+'1(3)事務所賃貸料他'!J27+'1(3)事務所賃貸料他'!J52+'1(3)事務所賃貸料他'!J77+'1(3)現地交通'!K33+'1(3)現地事務所運営用備品・事務用品費'!I27+'1(3)国際スタッフ、現地スタッフ'!J27+'1(3)国際スタッフ、現地スタッフ'!J52+'1(3)国際スタッフ、現地スタッフ'!J76</f>
        <v>1584596</v>
      </c>
    </row>
    <row r="78" spans="1:10" ht="18" customHeight="1" thickBot="1" x14ac:dyDescent="0.2">
      <c r="A78" s="230" t="s">
        <v>130</v>
      </c>
      <c r="B78" s="231"/>
      <c r="C78" s="231"/>
      <c r="D78" s="231"/>
      <c r="E78" s="231"/>
      <c r="F78" s="231"/>
      <c r="G78" s="231"/>
      <c r="H78" s="231"/>
      <c r="I78" s="231"/>
      <c r="J78" s="232">
        <f>+'1(1)直接事業費'!I102+'1(2)査証他'!I51+'1(3)国際スタッフ、現地スタッフ'!J77</f>
        <v>10442096</v>
      </c>
    </row>
    <row r="79" spans="1:10" ht="18" customHeight="1" thickTop="1" x14ac:dyDescent="0.15">
      <c r="A79" s="293"/>
      <c r="B79" s="293"/>
      <c r="C79" s="293"/>
      <c r="D79" s="293"/>
      <c r="E79" s="293"/>
      <c r="F79" s="293"/>
      <c r="G79" s="293"/>
      <c r="H79" s="293"/>
      <c r="I79" s="293"/>
      <c r="J79" s="222"/>
    </row>
    <row r="80" spans="1:10" ht="18" customHeight="1" x14ac:dyDescent="0.15">
      <c r="A80" s="238" t="s">
        <v>18</v>
      </c>
      <c r="B80" s="238"/>
      <c r="C80" s="238"/>
      <c r="D80" s="238"/>
      <c r="E80" s="238"/>
      <c r="F80" s="259"/>
    </row>
  </sheetData>
  <mergeCells count="45">
    <mergeCell ref="E56:F56"/>
    <mergeCell ref="E57:F57"/>
    <mergeCell ref="E58:F58"/>
    <mergeCell ref="A80:E80"/>
    <mergeCell ref="E64:F64"/>
    <mergeCell ref="E65:F65"/>
    <mergeCell ref="E66:F66"/>
    <mergeCell ref="E67:F67"/>
    <mergeCell ref="B30:B31"/>
    <mergeCell ref="C30:C31"/>
    <mergeCell ref="D30:D31"/>
    <mergeCell ref="A52:I52"/>
    <mergeCell ref="E55:F55"/>
    <mergeCell ref="J30:J31"/>
    <mergeCell ref="H5:H6"/>
    <mergeCell ref="I5:I6"/>
    <mergeCell ref="G30:G31"/>
    <mergeCell ref="H30:H31"/>
    <mergeCell ref="I30:I31"/>
    <mergeCell ref="J5:J6"/>
    <mergeCell ref="A27:I27"/>
    <mergeCell ref="G5:G6"/>
    <mergeCell ref="E30:F30"/>
    <mergeCell ref="A5:A6"/>
    <mergeCell ref="B5:B6"/>
    <mergeCell ref="C5:C6"/>
    <mergeCell ref="D5:D6"/>
    <mergeCell ref="E5:F5"/>
    <mergeCell ref="A30:A31"/>
    <mergeCell ref="E68:F68"/>
    <mergeCell ref="E59:F59"/>
    <mergeCell ref="E60:F60"/>
    <mergeCell ref="E61:F61"/>
    <mergeCell ref="E62:F62"/>
    <mergeCell ref="E63:F63"/>
    <mergeCell ref="E69:F69"/>
    <mergeCell ref="E70:F70"/>
    <mergeCell ref="E71:F71"/>
    <mergeCell ref="E72:F72"/>
    <mergeCell ref="E73:F73"/>
    <mergeCell ref="E74:F74"/>
    <mergeCell ref="E75:F75"/>
    <mergeCell ref="A78:I78"/>
    <mergeCell ref="A77:I77"/>
    <mergeCell ref="A76:I76"/>
  </mergeCells>
  <phoneticPr fontId="3"/>
  <pageMargins left="0.70866141732283472" right="0.70866141732283472" top="0.74803149606299213" bottom="0.39370078740157483" header="0.31496062992125984" footer="0.11811023622047245"/>
  <pageSetup paperSize="9" scale="68" fitToHeight="0" orientation="portrait" r:id="rId1"/>
  <headerFooter>
    <oddHeader>&amp;R&amp;"HG丸ｺﾞｼｯｸM-PRO,標準"証憑一覧</oddHeader>
    <oddFooter>&amp;C&amp;"HG丸ｺﾞｼｯｸM-PRO,標準"&amp;P/&amp;N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view="pageBreakPreview" zoomScaleNormal="100" zoomScaleSheetLayoutView="100" workbookViewId="0">
      <selection activeCell="C11" sqref="C11"/>
    </sheetView>
  </sheetViews>
  <sheetFormatPr defaultRowHeight="18" customHeight="1" x14ac:dyDescent="0.15"/>
  <cols>
    <col min="1" max="1" width="11.5" style="184" bestFit="1" customWidth="1"/>
    <col min="2" max="2" width="5.625" style="185" customWidth="1"/>
    <col min="3" max="3" width="9.75" style="185" bestFit="1" customWidth="1"/>
    <col min="4" max="4" width="16.375" style="185" bestFit="1" customWidth="1"/>
    <col min="5" max="6" width="20.625" style="186" customWidth="1"/>
    <col min="7" max="7" width="15" style="187" bestFit="1" customWidth="1"/>
    <col min="8" max="8" width="5.75" style="187" bestFit="1" customWidth="1"/>
    <col min="9" max="9" width="7.75" style="187" bestFit="1" customWidth="1"/>
    <col min="10" max="10" width="16.625" style="185" bestFit="1" customWidth="1"/>
    <col min="11" max="11" width="9" style="185"/>
    <col min="12" max="12" width="23" style="185" customWidth="1"/>
    <col min="13" max="13" width="18.75" style="185" customWidth="1"/>
    <col min="14" max="14" width="13.875" style="185" customWidth="1"/>
    <col min="15" max="15" width="10" style="185" customWidth="1"/>
    <col min="16" max="16" width="9" style="185"/>
    <col min="17" max="17" width="17.625" style="185" customWidth="1"/>
    <col min="18" max="16384" width="9" style="185"/>
  </cols>
  <sheetData>
    <row r="1" spans="1:13" ht="18" customHeight="1" x14ac:dyDescent="0.15">
      <c r="G1" s="186"/>
      <c r="J1" s="239">
        <f>'証憑一覧表　表紙'!C10</f>
        <v>0</v>
      </c>
    </row>
    <row r="2" spans="1:13" ht="18" customHeight="1" x14ac:dyDescent="0.15">
      <c r="G2" s="186"/>
      <c r="J2" s="239">
        <f>'証憑一覧表　表紙'!C14</f>
        <v>0</v>
      </c>
    </row>
    <row r="3" spans="1:13" ht="18" customHeight="1" x14ac:dyDescent="0.15">
      <c r="G3" s="186"/>
      <c r="J3" s="239">
        <f>'証憑一覧表　表紙'!C18</f>
        <v>0</v>
      </c>
    </row>
    <row r="4" spans="1:13" ht="18" customHeight="1" x14ac:dyDescent="0.15">
      <c r="A4" s="185" t="s">
        <v>51</v>
      </c>
    </row>
    <row r="5" spans="1:13" ht="18" customHeight="1" x14ac:dyDescent="0.15">
      <c r="A5" s="185" t="s">
        <v>52</v>
      </c>
    </row>
    <row r="7" spans="1:13" ht="18" customHeight="1" x14ac:dyDescent="0.15">
      <c r="A7" s="224" t="s">
        <v>42</v>
      </c>
      <c r="B7" s="240" t="s">
        <v>64</v>
      </c>
      <c r="C7" s="225"/>
      <c r="D7" s="225"/>
      <c r="E7" s="241"/>
      <c r="F7" s="241"/>
      <c r="G7" s="226"/>
      <c r="H7" s="226"/>
      <c r="I7" s="226"/>
      <c r="J7" s="227"/>
    </row>
    <row r="8" spans="1:13" s="246" customFormat="1" ht="18" customHeight="1" x14ac:dyDescent="0.15">
      <c r="A8" s="267" t="s">
        <v>9</v>
      </c>
      <c r="B8" s="268" t="s">
        <v>0</v>
      </c>
      <c r="C8" s="268" t="s">
        <v>1</v>
      </c>
      <c r="D8" s="268" t="s">
        <v>5</v>
      </c>
      <c r="E8" s="269" t="s">
        <v>2</v>
      </c>
      <c r="F8" s="270"/>
      <c r="G8" s="271" t="s">
        <v>17</v>
      </c>
      <c r="H8" s="268" t="s">
        <v>72</v>
      </c>
      <c r="I8" s="268" t="s">
        <v>71</v>
      </c>
      <c r="J8" s="272" t="s">
        <v>43</v>
      </c>
      <c r="M8" s="220"/>
    </row>
    <row r="9" spans="1:13" s="246" customFormat="1" ht="36" customHeight="1" x14ac:dyDescent="0.15">
      <c r="A9" s="273"/>
      <c r="B9" s="274"/>
      <c r="C9" s="274"/>
      <c r="D9" s="274"/>
      <c r="E9" s="195" t="s">
        <v>49</v>
      </c>
      <c r="F9" s="195" t="s">
        <v>50</v>
      </c>
      <c r="G9" s="275"/>
      <c r="H9" s="274"/>
      <c r="I9" s="274"/>
      <c r="J9" s="276"/>
      <c r="M9" s="220"/>
    </row>
    <row r="10" spans="1:13" ht="18" customHeight="1" x14ac:dyDescent="0.15">
      <c r="A10" s="199" t="s">
        <v>10</v>
      </c>
      <c r="B10" s="200">
        <v>1</v>
      </c>
      <c r="C10" s="201"/>
      <c r="D10" s="202"/>
      <c r="E10" s="248"/>
      <c r="F10" s="248"/>
      <c r="G10" s="294"/>
      <c r="H10" s="295"/>
      <c r="I10" s="296"/>
      <c r="J10" s="297">
        <v>444444</v>
      </c>
      <c r="K10" s="207"/>
      <c r="L10" s="208"/>
    </row>
    <row r="11" spans="1:13" ht="18" customHeight="1" x14ac:dyDescent="0.15">
      <c r="A11" s="199" t="s">
        <v>10</v>
      </c>
      <c r="B11" s="209">
        <v>2</v>
      </c>
      <c r="C11" s="210"/>
      <c r="D11" s="210"/>
      <c r="E11" s="249"/>
      <c r="F11" s="249"/>
      <c r="G11" s="294"/>
      <c r="H11" s="295"/>
      <c r="I11" s="298"/>
      <c r="J11" s="297"/>
      <c r="K11" s="207"/>
      <c r="L11" s="208"/>
    </row>
    <row r="12" spans="1:13" ht="18" customHeight="1" x14ac:dyDescent="0.15">
      <c r="A12" s="199" t="s">
        <v>10</v>
      </c>
      <c r="B12" s="209">
        <v>3</v>
      </c>
      <c r="C12" s="210"/>
      <c r="D12" s="210"/>
      <c r="E12" s="249"/>
      <c r="F12" s="249"/>
      <c r="G12" s="294"/>
      <c r="H12" s="295"/>
      <c r="I12" s="298"/>
      <c r="J12" s="297"/>
      <c r="K12" s="207"/>
      <c r="L12" s="208"/>
    </row>
    <row r="13" spans="1:13" ht="18" customHeight="1" x14ac:dyDescent="0.15">
      <c r="A13" s="199" t="s">
        <v>10</v>
      </c>
      <c r="B13" s="209">
        <v>4</v>
      </c>
      <c r="C13" s="210"/>
      <c r="D13" s="210"/>
      <c r="E13" s="250"/>
      <c r="F13" s="250"/>
      <c r="G13" s="299"/>
      <c r="H13" s="300"/>
      <c r="I13" s="301"/>
      <c r="J13" s="302"/>
      <c r="K13" s="207"/>
      <c r="L13" s="208"/>
    </row>
    <row r="14" spans="1:13" ht="18" customHeight="1" x14ac:dyDescent="0.15">
      <c r="A14" s="199" t="s">
        <v>10</v>
      </c>
      <c r="B14" s="209">
        <v>5</v>
      </c>
      <c r="C14" s="210"/>
      <c r="D14" s="210"/>
      <c r="E14" s="249"/>
      <c r="F14" s="249"/>
      <c r="G14" s="299"/>
      <c r="H14" s="300"/>
      <c r="I14" s="301"/>
      <c r="J14" s="302"/>
      <c r="K14" s="207"/>
      <c r="L14" s="208"/>
    </row>
    <row r="15" spans="1:13" ht="18" customHeight="1" x14ac:dyDescent="0.15">
      <c r="A15" s="199" t="s">
        <v>10</v>
      </c>
      <c r="B15" s="209">
        <v>6</v>
      </c>
      <c r="C15" s="210"/>
      <c r="D15" s="210"/>
      <c r="E15" s="249"/>
      <c r="F15" s="249"/>
      <c r="G15" s="213"/>
      <c r="H15" s="214"/>
      <c r="I15" s="229"/>
      <c r="J15" s="215"/>
    </row>
    <row r="16" spans="1:13" ht="18" customHeight="1" x14ac:dyDescent="0.15">
      <c r="A16" s="199" t="s">
        <v>10</v>
      </c>
      <c r="B16" s="209">
        <v>7</v>
      </c>
      <c r="C16" s="210"/>
      <c r="D16" s="210"/>
      <c r="E16" s="249"/>
      <c r="F16" s="249"/>
      <c r="G16" s="213"/>
      <c r="H16" s="214"/>
      <c r="I16" s="229"/>
      <c r="J16" s="215"/>
    </row>
    <row r="17" spans="1:15" ht="18" customHeight="1" x14ac:dyDescent="0.15">
      <c r="A17" s="199" t="s">
        <v>10</v>
      </c>
      <c r="B17" s="209">
        <v>8</v>
      </c>
      <c r="C17" s="210"/>
      <c r="D17" s="210"/>
      <c r="E17" s="249"/>
      <c r="F17" s="249"/>
      <c r="G17" s="213"/>
      <c r="H17" s="214"/>
      <c r="I17" s="229"/>
      <c r="J17" s="215"/>
    </row>
    <row r="18" spans="1:15" s="208" customFormat="1" ht="18" customHeight="1" x14ac:dyDescent="0.15">
      <c r="A18" s="199" t="s">
        <v>10</v>
      </c>
      <c r="B18" s="209">
        <v>9</v>
      </c>
      <c r="C18" s="210"/>
      <c r="D18" s="210"/>
      <c r="E18" s="249"/>
      <c r="F18" s="249"/>
      <c r="G18" s="213"/>
      <c r="H18" s="214"/>
      <c r="I18" s="229"/>
      <c r="J18" s="215"/>
      <c r="K18" s="185"/>
      <c r="L18" s="185"/>
      <c r="M18" s="185"/>
      <c r="N18" s="185"/>
      <c r="O18" s="185"/>
    </row>
    <row r="19" spans="1:15" ht="18" customHeight="1" x14ac:dyDescent="0.15">
      <c r="A19" s="199" t="s">
        <v>10</v>
      </c>
      <c r="B19" s="209">
        <v>10</v>
      </c>
      <c r="C19" s="210"/>
      <c r="D19" s="210"/>
      <c r="E19" s="249"/>
      <c r="F19" s="249"/>
      <c r="G19" s="213"/>
      <c r="H19" s="214"/>
      <c r="I19" s="229"/>
      <c r="J19" s="215"/>
    </row>
    <row r="20" spans="1:15" ht="18" customHeight="1" x14ac:dyDescent="0.15">
      <c r="A20" s="199" t="s">
        <v>10</v>
      </c>
      <c r="B20" s="209">
        <v>11</v>
      </c>
      <c r="C20" s="210"/>
      <c r="D20" s="210"/>
      <c r="E20" s="249"/>
      <c r="F20" s="249"/>
      <c r="G20" s="213"/>
      <c r="H20" s="214"/>
      <c r="I20" s="229"/>
      <c r="J20" s="215"/>
    </row>
    <row r="21" spans="1:15" ht="18" customHeight="1" x14ac:dyDescent="0.15">
      <c r="A21" s="199" t="s">
        <v>10</v>
      </c>
      <c r="B21" s="209">
        <v>12</v>
      </c>
      <c r="C21" s="210"/>
      <c r="D21" s="210"/>
      <c r="E21" s="249"/>
      <c r="F21" s="249"/>
      <c r="G21" s="213"/>
      <c r="H21" s="214"/>
      <c r="I21" s="229"/>
      <c r="J21" s="215"/>
    </row>
    <row r="22" spans="1:15" ht="18" customHeight="1" x14ac:dyDescent="0.15">
      <c r="A22" s="199" t="s">
        <v>10</v>
      </c>
      <c r="B22" s="209">
        <v>13</v>
      </c>
      <c r="C22" s="210"/>
      <c r="D22" s="210"/>
      <c r="E22" s="249"/>
      <c r="F22" s="249"/>
      <c r="G22" s="213"/>
      <c r="H22" s="214"/>
      <c r="I22" s="229"/>
      <c r="J22" s="215"/>
    </row>
    <row r="23" spans="1:15" ht="18" customHeight="1" x14ac:dyDescent="0.15">
      <c r="A23" s="199" t="s">
        <v>10</v>
      </c>
      <c r="B23" s="209">
        <v>14</v>
      </c>
      <c r="C23" s="210"/>
      <c r="D23" s="210"/>
      <c r="E23" s="249"/>
      <c r="F23" s="249"/>
      <c r="G23" s="213"/>
      <c r="H23" s="214"/>
      <c r="I23" s="229"/>
      <c r="J23" s="215"/>
    </row>
    <row r="24" spans="1:15" ht="18" customHeight="1" x14ac:dyDescent="0.15">
      <c r="A24" s="199" t="s">
        <v>10</v>
      </c>
      <c r="B24" s="209">
        <v>15</v>
      </c>
      <c r="C24" s="210"/>
      <c r="D24" s="210"/>
      <c r="E24" s="249"/>
      <c r="F24" s="249"/>
      <c r="G24" s="213"/>
      <c r="H24" s="214"/>
      <c r="I24" s="229"/>
      <c r="J24" s="215"/>
    </row>
    <row r="25" spans="1:15" ht="18" customHeight="1" x14ac:dyDescent="0.15">
      <c r="A25" s="199" t="s">
        <v>10</v>
      </c>
      <c r="B25" s="209">
        <v>16</v>
      </c>
      <c r="C25" s="210"/>
      <c r="D25" s="210"/>
      <c r="E25" s="249"/>
      <c r="F25" s="249"/>
      <c r="G25" s="213"/>
      <c r="H25" s="214"/>
      <c r="I25" s="229"/>
      <c r="J25" s="215"/>
    </row>
    <row r="26" spans="1:15" ht="18" customHeight="1" x14ac:dyDescent="0.15">
      <c r="A26" s="199" t="s">
        <v>10</v>
      </c>
      <c r="B26" s="209">
        <v>17</v>
      </c>
      <c r="C26" s="210"/>
      <c r="D26" s="210"/>
      <c r="E26" s="249"/>
      <c r="F26" s="249"/>
      <c r="G26" s="213"/>
      <c r="H26" s="214"/>
      <c r="I26" s="229"/>
      <c r="J26" s="215"/>
    </row>
    <row r="27" spans="1:15" ht="18" customHeight="1" x14ac:dyDescent="0.15">
      <c r="A27" s="199" t="s">
        <v>10</v>
      </c>
      <c r="B27" s="209">
        <v>18</v>
      </c>
      <c r="C27" s="210"/>
      <c r="D27" s="210"/>
      <c r="E27" s="249"/>
      <c r="F27" s="249"/>
      <c r="G27" s="213"/>
      <c r="H27" s="214"/>
      <c r="I27" s="229"/>
      <c r="J27" s="215"/>
    </row>
    <row r="28" spans="1:15" ht="18" customHeight="1" x14ac:dyDescent="0.15">
      <c r="A28" s="199" t="s">
        <v>10</v>
      </c>
      <c r="B28" s="209">
        <v>19</v>
      </c>
      <c r="C28" s="210"/>
      <c r="D28" s="210"/>
      <c r="E28" s="249"/>
      <c r="F28" s="249"/>
      <c r="G28" s="213"/>
      <c r="H28" s="214"/>
      <c r="I28" s="229"/>
      <c r="J28" s="215"/>
    </row>
    <row r="29" spans="1:15" ht="18" customHeight="1" x14ac:dyDescent="0.15">
      <c r="A29" s="199" t="s">
        <v>10</v>
      </c>
      <c r="B29" s="209">
        <v>20</v>
      </c>
      <c r="C29" s="210"/>
      <c r="D29" s="210"/>
      <c r="E29" s="249"/>
      <c r="F29" s="249"/>
      <c r="G29" s="213"/>
      <c r="H29" s="214"/>
      <c r="I29" s="229"/>
      <c r="J29" s="215"/>
    </row>
    <row r="30" spans="1:15" ht="18" customHeight="1" thickBot="1" x14ac:dyDescent="0.2">
      <c r="A30" s="230" t="s">
        <v>126</v>
      </c>
      <c r="B30" s="231"/>
      <c r="C30" s="231"/>
      <c r="D30" s="231"/>
      <c r="E30" s="231"/>
      <c r="F30" s="231"/>
      <c r="G30" s="231"/>
      <c r="H30" s="231"/>
      <c r="I30" s="231"/>
      <c r="J30" s="232">
        <f>SUM(J10:J29)</f>
        <v>444444</v>
      </c>
    </row>
    <row r="31" spans="1:15" ht="18" customHeight="1" thickTop="1" x14ac:dyDescent="0.15">
      <c r="A31" s="220"/>
      <c r="B31" s="208"/>
      <c r="C31" s="220"/>
      <c r="D31" s="220"/>
      <c r="E31" s="258"/>
      <c r="F31" s="258"/>
      <c r="G31" s="222"/>
      <c r="H31" s="223"/>
      <c r="I31" s="223"/>
      <c r="J31" s="222"/>
    </row>
    <row r="32" spans="1:15" ht="18" customHeight="1" x14ac:dyDescent="0.15">
      <c r="A32" s="238" t="s">
        <v>18</v>
      </c>
      <c r="B32" s="238"/>
      <c r="C32" s="238"/>
      <c r="D32" s="238"/>
      <c r="E32" s="238"/>
      <c r="F32" s="259"/>
    </row>
  </sheetData>
  <mergeCells count="11">
    <mergeCell ref="A32:E32"/>
    <mergeCell ref="A8:A9"/>
    <mergeCell ref="B8:B9"/>
    <mergeCell ref="C8:C9"/>
    <mergeCell ref="D8:D9"/>
    <mergeCell ref="E8:F8"/>
    <mergeCell ref="H8:H9"/>
    <mergeCell ref="I8:I9"/>
    <mergeCell ref="J8:J9"/>
    <mergeCell ref="A30:I30"/>
    <mergeCell ref="G8:G9"/>
  </mergeCells>
  <phoneticPr fontId="3"/>
  <pageMargins left="0.70866141732283472" right="0.70866141732283472" top="0.74803149606299213" bottom="0.74803149606299213" header="0.31496062992125984" footer="0.31496062992125984"/>
  <pageSetup paperSize="9" scale="68" fitToHeight="0" orientation="portrait" r:id="rId1"/>
  <headerFooter>
    <oddHeader>&amp;R&amp;"HG丸ｺﾞｼｯｸM-PRO,標準"証憑一覧</oddHeader>
    <oddFooter>&amp;C&amp;"HG丸ｺﾞｼｯｸM-PRO,標準"&amp;P/&amp;N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view="pageBreakPreview" zoomScaleNormal="100" zoomScaleSheetLayoutView="100" workbookViewId="0">
      <selection activeCell="C8" sqref="C8"/>
    </sheetView>
  </sheetViews>
  <sheetFormatPr defaultRowHeight="18" customHeight="1" x14ac:dyDescent="0.15"/>
  <cols>
    <col min="1" max="1" width="11.25" style="184" bestFit="1" customWidth="1"/>
    <col min="2" max="2" width="5.625" style="185" customWidth="1"/>
    <col min="3" max="3" width="9.75" style="185" bestFit="1" customWidth="1"/>
    <col min="4" max="4" width="16.375" style="185" bestFit="1" customWidth="1"/>
    <col min="5" max="5" width="31.875" style="186" customWidth="1"/>
    <col min="6" max="6" width="15" style="187" bestFit="1" customWidth="1"/>
    <col min="7" max="7" width="5.75" style="187" bestFit="1" customWidth="1"/>
    <col min="8" max="8" width="7.75" style="187" bestFit="1" customWidth="1"/>
    <col min="9" max="9" width="16.625" style="185" bestFit="1" customWidth="1"/>
    <col min="10" max="10" width="9" style="185"/>
    <col min="11" max="11" width="23" style="185" customWidth="1"/>
    <col min="12" max="12" width="18.75" style="185" customWidth="1"/>
    <col min="13" max="13" width="13.875" style="185" customWidth="1"/>
    <col min="14" max="14" width="10" style="185" customWidth="1"/>
    <col min="15" max="15" width="9" style="185"/>
    <col min="16" max="16" width="17.625" style="185" customWidth="1"/>
    <col min="17" max="16384" width="9" style="185"/>
  </cols>
  <sheetData>
    <row r="1" spans="1:14" ht="18" customHeight="1" x14ac:dyDescent="0.15">
      <c r="A1" s="185" t="s">
        <v>51</v>
      </c>
    </row>
    <row r="2" spans="1:14" ht="18" customHeight="1" x14ac:dyDescent="0.15">
      <c r="A2" s="185" t="s">
        <v>52</v>
      </c>
    </row>
    <row r="4" spans="1:14" ht="18" customHeight="1" x14ac:dyDescent="0.15">
      <c r="A4" s="224" t="s">
        <v>42</v>
      </c>
      <c r="B4" s="240" t="s">
        <v>127</v>
      </c>
      <c r="C4" s="225"/>
      <c r="D4" s="225"/>
      <c r="E4" s="225"/>
      <c r="F4" s="226"/>
      <c r="G4" s="226"/>
      <c r="H4" s="226"/>
      <c r="I4" s="227"/>
    </row>
    <row r="5" spans="1:14" s="198" customFormat="1" ht="36" customHeight="1" x14ac:dyDescent="0.15">
      <c r="A5" s="194" t="s">
        <v>9</v>
      </c>
      <c r="B5" s="195" t="s">
        <v>0</v>
      </c>
      <c r="C5" s="195" t="s">
        <v>1</v>
      </c>
      <c r="D5" s="195" t="s">
        <v>5</v>
      </c>
      <c r="E5" s="195" t="s">
        <v>2</v>
      </c>
      <c r="F5" s="196" t="s">
        <v>17</v>
      </c>
      <c r="G5" s="195" t="s">
        <v>72</v>
      </c>
      <c r="H5" s="195" t="s">
        <v>71</v>
      </c>
      <c r="I5" s="197" t="s">
        <v>43</v>
      </c>
      <c r="L5" s="184"/>
    </row>
    <row r="6" spans="1:14" ht="18" customHeight="1" x14ac:dyDescent="0.15">
      <c r="A6" s="199" t="s">
        <v>10</v>
      </c>
      <c r="B6" s="200">
        <v>1</v>
      </c>
      <c r="C6" s="201"/>
      <c r="D6" s="202"/>
      <c r="E6" s="203"/>
      <c r="F6" s="260"/>
      <c r="G6" s="261"/>
      <c r="H6" s="303"/>
      <c r="I6" s="256">
        <v>135791</v>
      </c>
      <c r="J6" s="207"/>
      <c r="K6" s="208"/>
    </row>
    <row r="7" spans="1:14" ht="18" customHeight="1" x14ac:dyDescent="0.15">
      <c r="A7" s="199" t="s">
        <v>10</v>
      </c>
      <c r="B7" s="209">
        <v>2</v>
      </c>
      <c r="C7" s="210"/>
      <c r="D7" s="210"/>
      <c r="E7" s="212"/>
      <c r="F7" s="260"/>
      <c r="G7" s="261"/>
      <c r="H7" s="303"/>
      <c r="I7" s="256"/>
      <c r="J7" s="207"/>
      <c r="K7" s="208"/>
    </row>
    <row r="8" spans="1:14" ht="18" customHeight="1" x14ac:dyDescent="0.15">
      <c r="A8" s="199" t="s">
        <v>10</v>
      </c>
      <c r="B8" s="209">
        <v>3</v>
      </c>
      <c r="C8" s="210"/>
      <c r="D8" s="210"/>
      <c r="E8" s="212"/>
      <c r="F8" s="263"/>
      <c r="G8" s="261"/>
      <c r="H8" s="303"/>
      <c r="I8" s="304"/>
      <c r="J8" s="207"/>
      <c r="K8" s="208"/>
    </row>
    <row r="9" spans="1:14" ht="18" customHeight="1" x14ac:dyDescent="0.15">
      <c r="A9" s="199" t="s">
        <v>10</v>
      </c>
      <c r="B9" s="209">
        <v>4</v>
      </c>
      <c r="C9" s="210"/>
      <c r="D9" s="210"/>
      <c r="E9" s="216"/>
      <c r="F9" s="213"/>
      <c r="G9" s="214"/>
      <c r="H9" s="229"/>
      <c r="I9" s="215"/>
      <c r="J9" s="207"/>
      <c r="K9" s="208"/>
    </row>
    <row r="10" spans="1:14" ht="18" customHeight="1" x14ac:dyDescent="0.15">
      <c r="A10" s="199" t="s">
        <v>10</v>
      </c>
      <c r="B10" s="209">
        <v>5</v>
      </c>
      <c r="C10" s="210"/>
      <c r="D10" s="210"/>
      <c r="E10" s="212"/>
      <c r="F10" s="213"/>
      <c r="G10" s="214"/>
      <c r="H10" s="229"/>
      <c r="I10" s="215"/>
      <c r="J10" s="207"/>
      <c r="K10" s="208"/>
    </row>
    <row r="11" spans="1:14" ht="18" customHeight="1" x14ac:dyDescent="0.15">
      <c r="A11" s="199" t="s">
        <v>10</v>
      </c>
      <c r="B11" s="209">
        <v>6</v>
      </c>
      <c r="C11" s="210"/>
      <c r="D11" s="210"/>
      <c r="E11" s="212"/>
      <c r="F11" s="213"/>
      <c r="G11" s="214"/>
      <c r="H11" s="229"/>
      <c r="I11" s="215"/>
    </row>
    <row r="12" spans="1:14" ht="18" customHeight="1" x14ac:dyDescent="0.15">
      <c r="A12" s="199" t="s">
        <v>10</v>
      </c>
      <c r="B12" s="209">
        <v>7</v>
      </c>
      <c r="C12" s="210"/>
      <c r="D12" s="210"/>
      <c r="E12" s="212"/>
      <c r="F12" s="213"/>
      <c r="G12" s="214"/>
      <c r="H12" s="229"/>
      <c r="I12" s="215"/>
    </row>
    <row r="13" spans="1:14" ht="18" customHeight="1" x14ac:dyDescent="0.15">
      <c r="A13" s="199" t="s">
        <v>10</v>
      </c>
      <c r="B13" s="209">
        <v>8</v>
      </c>
      <c r="C13" s="210"/>
      <c r="D13" s="210"/>
      <c r="E13" s="212"/>
      <c r="F13" s="213"/>
      <c r="G13" s="214"/>
      <c r="H13" s="229"/>
      <c r="I13" s="215"/>
    </row>
    <row r="14" spans="1:14" s="208" customFormat="1" ht="18" customHeight="1" x14ac:dyDescent="0.15">
      <c r="A14" s="199" t="s">
        <v>10</v>
      </c>
      <c r="B14" s="209">
        <v>9</v>
      </c>
      <c r="C14" s="210"/>
      <c r="D14" s="210"/>
      <c r="E14" s="212"/>
      <c r="F14" s="213"/>
      <c r="G14" s="214"/>
      <c r="H14" s="229"/>
      <c r="I14" s="215"/>
      <c r="J14" s="185"/>
      <c r="K14" s="185"/>
      <c r="L14" s="185"/>
      <c r="M14" s="185"/>
      <c r="N14" s="185"/>
    </row>
    <row r="15" spans="1:14" ht="18" customHeight="1" x14ac:dyDescent="0.15">
      <c r="A15" s="199" t="s">
        <v>10</v>
      </c>
      <c r="B15" s="209">
        <v>10</v>
      </c>
      <c r="C15" s="210"/>
      <c r="D15" s="210"/>
      <c r="E15" s="212"/>
      <c r="F15" s="213"/>
      <c r="G15" s="214"/>
      <c r="H15" s="229"/>
      <c r="I15" s="215"/>
    </row>
    <row r="16" spans="1:14" ht="18" customHeight="1" x14ac:dyDescent="0.15">
      <c r="A16" s="199" t="s">
        <v>10</v>
      </c>
      <c r="B16" s="209">
        <v>11</v>
      </c>
      <c r="C16" s="210"/>
      <c r="D16" s="210"/>
      <c r="E16" s="212"/>
      <c r="F16" s="213"/>
      <c r="G16" s="214"/>
      <c r="H16" s="229"/>
      <c r="I16" s="215"/>
    </row>
    <row r="17" spans="1:9" ht="18" customHeight="1" x14ac:dyDescent="0.15">
      <c r="A17" s="199" t="s">
        <v>10</v>
      </c>
      <c r="B17" s="209">
        <v>12</v>
      </c>
      <c r="C17" s="210"/>
      <c r="D17" s="210"/>
      <c r="E17" s="212"/>
      <c r="F17" s="213"/>
      <c r="G17" s="214"/>
      <c r="H17" s="229"/>
      <c r="I17" s="215"/>
    </row>
    <row r="18" spans="1:9" ht="18" customHeight="1" x14ac:dyDescent="0.15">
      <c r="A18" s="199" t="s">
        <v>10</v>
      </c>
      <c r="B18" s="209">
        <v>13</v>
      </c>
      <c r="C18" s="210"/>
      <c r="D18" s="210"/>
      <c r="E18" s="212"/>
      <c r="F18" s="213"/>
      <c r="G18" s="214"/>
      <c r="H18" s="229"/>
      <c r="I18" s="215"/>
    </row>
    <row r="19" spans="1:9" ht="18" customHeight="1" x14ac:dyDescent="0.15">
      <c r="A19" s="199" t="s">
        <v>10</v>
      </c>
      <c r="B19" s="209">
        <v>14</v>
      </c>
      <c r="C19" s="210"/>
      <c r="D19" s="210"/>
      <c r="E19" s="212"/>
      <c r="F19" s="213"/>
      <c r="G19" s="214"/>
      <c r="H19" s="229"/>
      <c r="I19" s="215"/>
    </row>
    <row r="20" spans="1:9" ht="18" customHeight="1" x14ac:dyDescent="0.15">
      <c r="A20" s="199" t="s">
        <v>10</v>
      </c>
      <c r="B20" s="209">
        <v>15</v>
      </c>
      <c r="C20" s="210"/>
      <c r="D20" s="210"/>
      <c r="E20" s="212"/>
      <c r="F20" s="213"/>
      <c r="G20" s="214"/>
      <c r="H20" s="229"/>
      <c r="I20" s="215"/>
    </row>
    <row r="21" spans="1:9" ht="18" customHeight="1" x14ac:dyDescent="0.15">
      <c r="A21" s="199" t="s">
        <v>10</v>
      </c>
      <c r="B21" s="209">
        <v>16</v>
      </c>
      <c r="C21" s="210"/>
      <c r="D21" s="210"/>
      <c r="E21" s="212"/>
      <c r="F21" s="213"/>
      <c r="G21" s="214"/>
      <c r="H21" s="229"/>
      <c r="I21" s="215"/>
    </row>
    <row r="22" spans="1:9" ht="18" customHeight="1" x14ac:dyDescent="0.15">
      <c r="A22" s="199" t="s">
        <v>10</v>
      </c>
      <c r="B22" s="209">
        <v>17</v>
      </c>
      <c r="C22" s="210"/>
      <c r="D22" s="210"/>
      <c r="E22" s="212"/>
      <c r="F22" s="213"/>
      <c r="G22" s="214"/>
      <c r="H22" s="229"/>
      <c r="I22" s="215"/>
    </row>
    <row r="23" spans="1:9" ht="18" customHeight="1" x14ac:dyDescent="0.15">
      <c r="A23" s="199" t="s">
        <v>10</v>
      </c>
      <c r="B23" s="209">
        <v>18</v>
      </c>
      <c r="C23" s="210"/>
      <c r="D23" s="210"/>
      <c r="E23" s="212"/>
      <c r="F23" s="213"/>
      <c r="G23" s="214"/>
      <c r="H23" s="229"/>
      <c r="I23" s="215"/>
    </row>
    <row r="24" spans="1:9" ht="18" customHeight="1" x14ac:dyDescent="0.15">
      <c r="A24" s="199" t="s">
        <v>10</v>
      </c>
      <c r="B24" s="209">
        <v>19</v>
      </c>
      <c r="C24" s="210"/>
      <c r="D24" s="210"/>
      <c r="E24" s="212"/>
      <c r="F24" s="213"/>
      <c r="G24" s="214"/>
      <c r="H24" s="229"/>
      <c r="I24" s="215"/>
    </row>
    <row r="25" spans="1:9" ht="18" customHeight="1" x14ac:dyDescent="0.15">
      <c r="A25" s="199" t="s">
        <v>10</v>
      </c>
      <c r="B25" s="209">
        <v>20</v>
      </c>
      <c r="C25" s="210"/>
      <c r="D25" s="210"/>
      <c r="E25" s="212"/>
      <c r="F25" s="213"/>
      <c r="G25" s="214"/>
      <c r="H25" s="229"/>
      <c r="I25" s="215"/>
    </row>
    <row r="26" spans="1:9" ht="18" customHeight="1" x14ac:dyDescent="0.15">
      <c r="A26" s="235" t="s">
        <v>128</v>
      </c>
      <c r="B26" s="236"/>
      <c r="C26" s="236"/>
      <c r="D26" s="236"/>
      <c r="E26" s="236"/>
      <c r="F26" s="236"/>
      <c r="G26" s="236"/>
      <c r="H26" s="236"/>
      <c r="I26" s="253">
        <f>SUM(I6:I25)</f>
        <v>135791</v>
      </c>
    </row>
    <row r="27" spans="1:9" ht="18" customHeight="1" x14ac:dyDescent="0.15">
      <c r="A27" s="235" t="s">
        <v>129</v>
      </c>
      <c r="B27" s="236"/>
      <c r="C27" s="236"/>
      <c r="D27" s="236"/>
      <c r="E27" s="236"/>
      <c r="F27" s="236"/>
      <c r="G27" s="236"/>
      <c r="H27" s="236"/>
      <c r="I27" s="237">
        <f>+I26</f>
        <v>135791</v>
      </c>
    </row>
    <row r="28" spans="1:9" ht="18" customHeight="1" thickBot="1" x14ac:dyDescent="0.2">
      <c r="A28" s="230" t="s">
        <v>131</v>
      </c>
      <c r="B28" s="231"/>
      <c r="C28" s="231"/>
      <c r="D28" s="231"/>
      <c r="E28" s="231"/>
      <c r="F28" s="231"/>
      <c r="G28" s="231"/>
      <c r="H28" s="231"/>
      <c r="I28" s="232">
        <f>+'2(1)本部スタッフ'!J30+'2(1)本部管理'!I27</f>
        <v>580235</v>
      </c>
    </row>
    <row r="29" spans="1:9" ht="18" customHeight="1" thickTop="1" x14ac:dyDescent="0.15">
      <c r="A29" s="220"/>
      <c r="B29" s="208"/>
      <c r="C29" s="220"/>
      <c r="D29" s="220"/>
      <c r="E29" s="221"/>
      <c r="F29" s="222"/>
      <c r="G29" s="223"/>
      <c r="H29" s="223"/>
      <c r="I29" s="222"/>
    </row>
    <row r="30" spans="1:9" ht="18" customHeight="1" x14ac:dyDescent="0.15">
      <c r="A30" s="238" t="s">
        <v>18</v>
      </c>
      <c r="B30" s="238"/>
      <c r="C30" s="238"/>
      <c r="D30" s="238"/>
      <c r="E30" s="238"/>
    </row>
  </sheetData>
  <mergeCells count="4">
    <mergeCell ref="A28:H28"/>
    <mergeCell ref="A30:E30"/>
    <mergeCell ref="A26:H26"/>
    <mergeCell ref="A27:H27"/>
  </mergeCells>
  <phoneticPr fontId="3"/>
  <pageMargins left="0.70866141732283472" right="0.70866141732283472" top="0.74803149606299213" bottom="0.74803149606299213" header="0.31496062992125984" footer="0.31496062992125984"/>
  <pageSetup paperSize="9" scale="74" fitToHeight="0" orientation="portrait" r:id="rId1"/>
  <headerFooter>
    <oddHeader>&amp;R&amp;"HG丸ｺﾞｼｯｸM-PRO,標準"証憑一覧</oddHeader>
    <oddFooter>&amp;C&amp;"HG丸ｺﾞｼｯｸM-PRO,標準"&amp;P/&amp;N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heetViews>
  <sheetFormatPr defaultRowHeight="13.5" x14ac:dyDescent="0.15"/>
  <sheetData>
    <row r="1" spans="1:2" x14ac:dyDescent="0.15">
      <c r="A1" t="s">
        <v>21</v>
      </c>
      <c r="B1" t="s">
        <v>22</v>
      </c>
    </row>
    <row r="2" spans="1:2" x14ac:dyDescent="0.15">
      <c r="A2" t="s">
        <v>23</v>
      </c>
      <c r="B2" t="s">
        <v>24</v>
      </c>
    </row>
    <row r="3" spans="1:2" x14ac:dyDescent="0.15">
      <c r="A3" t="s">
        <v>25</v>
      </c>
      <c r="B3" t="s">
        <v>26</v>
      </c>
    </row>
    <row r="4" spans="1:2" x14ac:dyDescent="0.15">
      <c r="A4" t="s">
        <v>27</v>
      </c>
      <c r="B4" t="s">
        <v>28</v>
      </c>
    </row>
    <row r="5" spans="1:2" x14ac:dyDescent="0.15">
      <c r="A5" t="s">
        <v>29</v>
      </c>
      <c r="B5" t="s">
        <v>30</v>
      </c>
    </row>
    <row r="6" spans="1:2" x14ac:dyDescent="0.15">
      <c r="A6" t="s">
        <v>31</v>
      </c>
      <c r="B6" t="s">
        <v>32</v>
      </c>
    </row>
    <row r="7" spans="1:2" x14ac:dyDescent="0.15">
      <c r="A7" t="s">
        <v>33</v>
      </c>
      <c r="B7" t="s">
        <v>34</v>
      </c>
    </row>
    <row r="8" spans="1:2" x14ac:dyDescent="0.15">
      <c r="A8" t="s">
        <v>35</v>
      </c>
      <c r="B8" t="s">
        <v>36</v>
      </c>
    </row>
  </sheetData>
  <phoneticPr fontId="3"/>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showGridLines="0" view="pageBreakPreview" zoomScaleNormal="85" zoomScaleSheetLayoutView="100" workbookViewId="0">
      <selection activeCell="A7" sqref="A7:C7"/>
    </sheetView>
  </sheetViews>
  <sheetFormatPr defaultRowHeight="17.25" customHeight="1" x14ac:dyDescent="0.4"/>
  <cols>
    <col min="1" max="1" width="9.5" style="328" customWidth="1"/>
    <col min="2" max="2" width="61.25" style="180" customWidth="1"/>
    <col min="3" max="3" width="31.625" style="328" customWidth="1"/>
    <col min="4" max="4" width="8.25" style="180" customWidth="1"/>
    <col min="5" max="16384" width="9" style="180"/>
  </cols>
  <sheetData>
    <row r="1" spans="1:4" ht="17.25" customHeight="1" x14ac:dyDescent="0.4">
      <c r="A1" s="305">
        <f>'証憑一覧表　表紙'!C10</f>
        <v>0</v>
      </c>
      <c r="B1" s="305"/>
      <c r="C1" s="305"/>
    </row>
    <row r="2" spans="1:4" ht="17.25" customHeight="1" x14ac:dyDescent="0.4">
      <c r="A2" s="305">
        <f>'証憑一覧表　表紙'!C14</f>
        <v>0</v>
      </c>
      <c r="B2" s="305"/>
      <c r="C2" s="305"/>
    </row>
    <row r="3" spans="1:4" ht="17.25" customHeight="1" x14ac:dyDescent="0.4">
      <c r="A3" s="305">
        <f>'証憑一覧表　表紙'!C18</f>
        <v>0</v>
      </c>
      <c r="B3" s="305"/>
      <c r="C3" s="305"/>
    </row>
    <row r="4" spans="1:4" ht="17.25" customHeight="1" x14ac:dyDescent="0.4">
      <c r="A4" s="306" t="s">
        <v>148</v>
      </c>
      <c r="B4" s="306"/>
      <c r="C4" s="306"/>
    </row>
    <row r="5" spans="1:4" ht="17.25" customHeight="1" x14ac:dyDescent="0.4">
      <c r="A5" s="307"/>
      <c r="B5" s="307"/>
      <c r="C5" s="307"/>
      <c r="D5" s="307"/>
    </row>
    <row r="6" spans="1:4" ht="17.25" customHeight="1" x14ac:dyDescent="0.4">
      <c r="A6" s="308" t="s">
        <v>149</v>
      </c>
      <c r="B6" s="308" t="s">
        <v>150</v>
      </c>
      <c r="C6" s="308" t="s">
        <v>151</v>
      </c>
    </row>
    <row r="7" spans="1:4" ht="17.25" customHeight="1" x14ac:dyDescent="0.4">
      <c r="A7" s="309" t="s">
        <v>152</v>
      </c>
      <c r="B7" s="310"/>
      <c r="C7" s="311"/>
    </row>
    <row r="8" spans="1:4" ht="17.25" customHeight="1" x14ac:dyDescent="0.4">
      <c r="A8" s="312"/>
      <c r="B8" s="313" t="s">
        <v>153</v>
      </c>
      <c r="C8" s="314">
        <f>+'3 一般管理費'!I14</f>
        <v>0</v>
      </c>
    </row>
    <row r="9" spans="1:4" ht="17.25" customHeight="1" x14ac:dyDescent="0.4">
      <c r="A9" s="312"/>
      <c r="B9" s="313" t="s">
        <v>154</v>
      </c>
      <c r="C9" s="314">
        <f>+'3 一般管理費'!I23</f>
        <v>0</v>
      </c>
    </row>
    <row r="10" spans="1:4" ht="17.25" customHeight="1" x14ac:dyDescent="0.4">
      <c r="A10" s="312"/>
      <c r="B10" s="313" t="s">
        <v>155</v>
      </c>
      <c r="C10" s="314"/>
    </row>
    <row r="11" spans="1:4" ht="17.25" customHeight="1" x14ac:dyDescent="0.4">
      <c r="A11" s="312"/>
      <c r="B11" s="313" t="s">
        <v>156</v>
      </c>
      <c r="C11" s="314"/>
    </row>
    <row r="12" spans="1:4" ht="17.25" customHeight="1" x14ac:dyDescent="0.4">
      <c r="A12" s="312"/>
      <c r="B12" s="313" t="s">
        <v>157</v>
      </c>
      <c r="C12" s="314"/>
    </row>
    <row r="13" spans="1:4" ht="17.25" customHeight="1" x14ac:dyDescent="0.4">
      <c r="A13" s="312"/>
      <c r="B13" s="313" t="s">
        <v>158</v>
      </c>
      <c r="C13" s="314"/>
    </row>
    <row r="14" spans="1:4" ht="17.25" customHeight="1" x14ac:dyDescent="0.4">
      <c r="A14" s="312"/>
      <c r="B14" s="313" t="s">
        <v>159</v>
      </c>
      <c r="C14" s="314"/>
    </row>
    <row r="15" spans="1:4" ht="17.25" customHeight="1" x14ac:dyDescent="0.4">
      <c r="A15" s="312"/>
      <c r="B15" s="313" t="s">
        <v>160</v>
      </c>
      <c r="C15" s="314"/>
    </row>
    <row r="16" spans="1:4" ht="17.25" customHeight="1" x14ac:dyDescent="0.4">
      <c r="A16" s="312"/>
      <c r="B16" s="313" t="s">
        <v>161</v>
      </c>
      <c r="C16" s="314"/>
    </row>
    <row r="17" spans="1:3" ht="17.25" customHeight="1" x14ac:dyDescent="0.4">
      <c r="A17" s="312"/>
      <c r="B17" s="313" t="s">
        <v>162</v>
      </c>
      <c r="C17" s="314"/>
    </row>
    <row r="18" spans="1:3" ht="17.25" customHeight="1" x14ac:dyDescent="0.4">
      <c r="A18" s="312"/>
      <c r="B18" s="313" t="s">
        <v>163</v>
      </c>
      <c r="C18" s="314"/>
    </row>
    <row r="19" spans="1:3" ht="17.25" customHeight="1" x14ac:dyDescent="0.4">
      <c r="A19" s="312"/>
      <c r="B19" s="313" t="s">
        <v>164</v>
      </c>
      <c r="C19" s="314"/>
    </row>
    <row r="20" spans="1:3" ht="17.25" customHeight="1" x14ac:dyDescent="0.4">
      <c r="A20" s="312"/>
      <c r="B20" s="313" t="s">
        <v>165</v>
      </c>
      <c r="C20" s="314"/>
    </row>
    <row r="21" spans="1:3" ht="17.25" customHeight="1" x14ac:dyDescent="0.4">
      <c r="A21" s="312"/>
      <c r="B21" s="313" t="s">
        <v>166</v>
      </c>
      <c r="C21" s="314"/>
    </row>
    <row r="22" spans="1:3" ht="17.25" customHeight="1" x14ac:dyDescent="0.4">
      <c r="A22" s="312"/>
      <c r="B22" s="313" t="s">
        <v>167</v>
      </c>
      <c r="C22" s="314"/>
    </row>
    <row r="23" spans="1:3" ht="17.25" customHeight="1" x14ac:dyDescent="0.4">
      <c r="A23" s="312"/>
      <c r="B23" s="313" t="s">
        <v>168</v>
      </c>
      <c r="C23" s="314"/>
    </row>
    <row r="24" spans="1:3" ht="17.25" customHeight="1" x14ac:dyDescent="0.4">
      <c r="A24" s="312"/>
      <c r="B24" s="313" t="s">
        <v>169</v>
      </c>
      <c r="C24" s="314"/>
    </row>
    <row r="25" spans="1:3" ht="17.25" customHeight="1" x14ac:dyDescent="0.4">
      <c r="A25" s="312"/>
      <c r="B25" s="313" t="s">
        <v>170</v>
      </c>
      <c r="C25" s="314"/>
    </row>
    <row r="26" spans="1:3" ht="17.25" customHeight="1" x14ac:dyDescent="0.4">
      <c r="A26" s="312"/>
      <c r="B26" s="313" t="s">
        <v>171</v>
      </c>
      <c r="C26" s="314"/>
    </row>
    <row r="27" spans="1:3" ht="17.25" customHeight="1" x14ac:dyDescent="0.4">
      <c r="A27" s="312"/>
      <c r="B27" s="313" t="s">
        <v>172</v>
      </c>
      <c r="C27" s="314"/>
    </row>
    <row r="28" spans="1:3" ht="17.25" customHeight="1" x14ac:dyDescent="0.4">
      <c r="A28" s="312"/>
      <c r="B28" s="315" t="s">
        <v>173</v>
      </c>
      <c r="C28" s="316">
        <f>+'3 一般管理費'!I32</f>
        <v>522104</v>
      </c>
    </row>
    <row r="29" spans="1:3" ht="17.25" customHeight="1" x14ac:dyDescent="0.4">
      <c r="A29" s="317" t="s">
        <v>174</v>
      </c>
      <c r="B29" s="318"/>
      <c r="C29" s="319"/>
    </row>
    <row r="30" spans="1:3" ht="17.25" customHeight="1" x14ac:dyDescent="0.4">
      <c r="A30" s="320"/>
      <c r="B30" s="321" t="s">
        <v>175</v>
      </c>
      <c r="C30" s="314">
        <f>+'3 一般管理費'!I44</f>
        <v>0</v>
      </c>
    </row>
    <row r="31" spans="1:3" ht="17.25" customHeight="1" x14ac:dyDescent="0.4">
      <c r="A31" s="312"/>
      <c r="B31" s="321" t="s">
        <v>176</v>
      </c>
      <c r="C31" s="314"/>
    </row>
    <row r="32" spans="1:3" ht="17.25" customHeight="1" x14ac:dyDescent="0.4">
      <c r="A32" s="312"/>
      <c r="B32" s="321" t="s">
        <v>177</v>
      </c>
      <c r="C32" s="314"/>
    </row>
    <row r="33" spans="1:3" ht="17.25" customHeight="1" thickBot="1" x14ac:dyDescent="0.45">
      <c r="A33" s="322"/>
      <c r="B33" s="323" t="s">
        <v>178</v>
      </c>
      <c r="C33" s="324"/>
    </row>
    <row r="34" spans="1:3" ht="17.25" customHeight="1" x14ac:dyDescent="0.4">
      <c r="A34" s="325"/>
      <c r="B34" s="326" t="s">
        <v>179</v>
      </c>
      <c r="C34" s="327">
        <f>SUM(C8:C33)</f>
        <v>522104</v>
      </c>
    </row>
  </sheetData>
  <mergeCells count="9">
    <mergeCell ref="A8:A28"/>
    <mergeCell ref="A29:C29"/>
    <mergeCell ref="A30:A33"/>
    <mergeCell ref="A1:C1"/>
    <mergeCell ref="A2:C2"/>
    <mergeCell ref="A3:C3"/>
    <mergeCell ref="A4:C4"/>
    <mergeCell ref="A5:D5"/>
    <mergeCell ref="A7:C7"/>
  </mergeCells>
  <phoneticPr fontId="3"/>
  <printOptions horizontalCentered="1"/>
  <pageMargins left="0.78740157480314965" right="0.78740157480314965" top="0.98425196850393704" bottom="0.98425196850393704" header="0.51181102362204722" footer="0.51181102362204722"/>
  <pageSetup paperSize="9" scale="83"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view="pageBreakPreview" zoomScaleNormal="100" zoomScaleSheetLayoutView="100" workbookViewId="0">
      <selection activeCell="G25" sqref="G25"/>
    </sheetView>
  </sheetViews>
  <sheetFormatPr defaultRowHeight="18" customHeight="1" x14ac:dyDescent="0.15"/>
  <cols>
    <col min="1" max="1" width="11.5" style="184" bestFit="1" customWidth="1"/>
    <col min="2" max="2" width="5.625" style="185" customWidth="1"/>
    <col min="3" max="3" width="9.75" style="185" bestFit="1" customWidth="1"/>
    <col min="4" max="4" width="16.375" style="185" bestFit="1" customWidth="1"/>
    <col min="5" max="5" width="27.625" style="186" customWidth="1"/>
    <col min="6" max="6" width="15" style="187" bestFit="1" customWidth="1"/>
    <col min="7" max="7" width="5.75" style="187" bestFit="1" customWidth="1"/>
    <col min="8" max="8" width="7.75" style="187" bestFit="1" customWidth="1"/>
    <col min="9" max="9" width="16.625" style="185" bestFit="1" customWidth="1"/>
    <col min="10" max="10" width="9" style="185"/>
    <col min="11" max="11" width="23" style="185" customWidth="1"/>
    <col min="12" max="12" width="18.75" style="185" customWidth="1"/>
    <col min="13" max="13" width="13.875" style="185" customWidth="1"/>
    <col min="14" max="14" width="10" style="185" customWidth="1"/>
    <col min="15" max="15" width="9" style="185"/>
    <col min="16" max="16" width="17.625" style="185" customWidth="1"/>
    <col min="17" max="16384" width="9" style="185"/>
  </cols>
  <sheetData>
    <row r="1" spans="1:12" ht="18" customHeight="1" x14ac:dyDescent="0.15">
      <c r="F1" s="186"/>
      <c r="I1" s="239">
        <f>'証憑一覧表　表紙'!C10</f>
        <v>0</v>
      </c>
    </row>
    <row r="2" spans="1:12" ht="18" customHeight="1" x14ac:dyDescent="0.15">
      <c r="F2" s="186"/>
      <c r="I2" s="239">
        <f>'証憑一覧表　表紙'!C14</f>
        <v>0</v>
      </c>
    </row>
    <row r="3" spans="1:12" ht="18" customHeight="1" x14ac:dyDescent="0.15">
      <c r="F3" s="186"/>
      <c r="I3" s="239">
        <f>'証憑一覧表　表紙'!C18</f>
        <v>0</v>
      </c>
    </row>
    <row r="4" spans="1:12" ht="18" customHeight="1" x14ac:dyDescent="0.15">
      <c r="A4" s="185" t="s">
        <v>227</v>
      </c>
    </row>
    <row r="5" spans="1:12" ht="18" customHeight="1" x14ac:dyDescent="0.15">
      <c r="A5" s="185" t="s">
        <v>201</v>
      </c>
    </row>
    <row r="7" spans="1:12" ht="18" customHeight="1" x14ac:dyDescent="0.15">
      <c r="A7" s="224" t="s">
        <v>42</v>
      </c>
      <c r="B7" s="240" t="s">
        <v>219</v>
      </c>
      <c r="C7" s="225"/>
      <c r="D7" s="225"/>
      <c r="E7" s="241"/>
      <c r="F7" s="226"/>
      <c r="G7" s="226"/>
      <c r="H7" s="226"/>
      <c r="I7" s="227"/>
    </row>
    <row r="8" spans="1:12" s="246" customFormat="1" ht="36" customHeight="1" x14ac:dyDescent="0.15">
      <c r="A8" s="194" t="s">
        <v>9</v>
      </c>
      <c r="B8" s="195" t="s">
        <v>0</v>
      </c>
      <c r="C8" s="195" t="s">
        <v>1</v>
      </c>
      <c r="D8" s="195" t="s">
        <v>5</v>
      </c>
      <c r="E8" s="329" t="s">
        <v>2</v>
      </c>
      <c r="F8" s="196" t="s">
        <v>17</v>
      </c>
      <c r="G8" s="195" t="s">
        <v>72</v>
      </c>
      <c r="H8" s="195" t="s">
        <v>71</v>
      </c>
      <c r="I8" s="197" t="s">
        <v>43</v>
      </c>
      <c r="L8" s="220"/>
    </row>
    <row r="9" spans="1:12" ht="18" customHeight="1" x14ac:dyDescent="0.15">
      <c r="A9" s="199" t="s">
        <v>10</v>
      </c>
      <c r="B9" s="200">
        <v>1</v>
      </c>
      <c r="C9" s="201"/>
      <c r="D9" s="202"/>
      <c r="E9" s="277"/>
      <c r="F9" s="260"/>
      <c r="G9" s="261"/>
      <c r="H9" s="303"/>
      <c r="I9" s="256"/>
      <c r="J9" s="207"/>
      <c r="K9" s="208"/>
    </row>
    <row r="10" spans="1:12" ht="18" customHeight="1" x14ac:dyDescent="0.15">
      <c r="A10" s="199" t="s">
        <v>10</v>
      </c>
      <c r="B10" s="209">
        <v>2</v>
      </c>
      <c r="C10" s="210"/>
      <c r="D10" s="210"/>
      <c r="E10" s="278"/>
      <c r="F10" s="213"/>
      <c r="G10" s="214"/>
      <c r="H10" s="229"/>
      <c r="I10" s="206"/>
      <c r="J10" s="207"/>
      <c r="K10" s="208"/>
    </row>
    <row r="11" spans="1:12" ht="18" customHeight="1" x14ac:dyDescent="0.15">
      <c r="A11" s="199" t="s">
        <v>10</v>
      </c>
      <c r="B11" s="209">
        <v>3</v>
      </c>
      <c r="C11" s="210"/>
      <c r="D11" s="210"/>
      <c r="E11" s="278"/>
      <c r="F11" s="213"/>
      <c r="G11" s="214"/>
      <c r="H11" s="229"/>
      <c r="I11" s="206"/>
      <c r="J11" s="207"/>
      <c r="K11" s="208"/>
    </row>
    <row r="12" spans="1:12" ht="18" customHeight="1" x14ac:dyDescent="0.15">
      <c r="A12" s="199" t="s">
        <v>10</v>
      </c>
      <c r="B12" s="209">
        <v>4</v>
      </c>
      <c r="C12" s="210"/>
      <c r="D12" s="210"/>
      <c r="E12" s="279"/>
      <c r="F12" s="213"/>
      <c r="G12" s="214"/>
      <c r="H12" s="229"/>
      <c r="I12" s="206"/>
      <c r="J12" s="207"/>
      <c r="K12" s="208"/>
    </row>
    <row r="13" spans="1:12" ht="18" customHeight="1" x14ac:dyDescent="0.15">
      <c r="A13" s="199" t="s">
        <v>10</v>
      </c>
      <c r="B13" s="209">
        <v>5</v>
      </c>
      <c r="C13" s="210"/>
      <c r="D13" s="210"/>
      <c r="E13" s="278"/>
      <c r="F13" s="213"/>
      <c r="G13" s="214"/>
      <c r="H13" s="229"/>
      <c r="I13" s="206"/>
      <c r="J13" s="207"/>
      <c r="K13" s="208"/>
    </row>
    <row r="14" spans="1:12" ht="18" customHeight="1" thickBot="1" x14ac:dyDescent="0.2">
      <c r="A14" s="230" t="s">
        <v>145</v>
      </c>
      <c r="B14" s="231"/>
      <c r="C14" s="231"/>
      <c r="D14" s="231"/>
      <c r="E14" s="231"/>
      <c r="F14" s="231"/>
      <c r="G14" s="231"/>
      <c r="H14" s="231"/>
      <c r="I14" s="232">
        <f>SUM(I9:I13)</f>
        <v>0</v>
      </c>
    </row>
    <row r="15" spans="1:12" ht="18" customHeight="1" thickTop="1" x14ac:dyDescent="0.15">
      <c r="A15" s="220"/>
      <c r="B15" s="208"/>
      <c r="C15" s="220"/>
      <c r="D15" s="220"/>
      <c r="E15" s="258"/>
      <c r="F15" s="222"/>
      <c r="G15" s="223"/>
      <c r="H15" s="223"/>
      <c r="I15" s="222"/>
    </row>
    <row r="16" spans="1:12" ht="18" customHeight="1" x14ac:dyDescent="0.15">
      <c r="A16" s="224" t="s">
        <v>42</v>
      </c>
      <c r="B16" s="240" t="s">
        <v>146</v>
      </c>
      <c r="C16" s="225"/>
      <c r="D16" s="225"/>
      <c r="E16" s="241"/>
      <c r="F16" s="226"/>
      <c r="G16" s="226"/>
      <c r="H16" s="226"/>
      <c r="I16" s="227"/>
    </row>
    <row r="17" spans="1:9" ht="36" customHeight="1" x14ac:dyDescent="0.15">
      <c r="A17" s="194" t="s">
        <v>9</v>
      </c>
      <c r="B17" s="195" t="s">
        <v>0</v>
      </c>
      <c r="C17" s="195" t="s">
        <v>1</v>
      </c>
      <c r="D17" s="195" t="s">
        <v>5</v>
      </c>
      <c r="E17" s="329" t="s">
        <v>2</v>
      </c>
      <c r="F17" s="196" t="s">
        <v>17</v>
      </c>
      <c r="G17" s="195" t="s">
        <v>72</v>
      </c>
      <c r="H17" s="195" t="s">
        <v>71</v>
      </c>
      <c r="I17" s="197" t="s">
        <v>43</v>
      </c>
    </row>
    <row r="18" spans="1:9" ht="18" customHeight="1" x14ac:dyDescent="0.15">
      <c r="A18" s="199" t="s">
        <v>10</v>
      </c>
      <c r="B18" s="200">
        <v>1</v>
      </c>
      <c r="C18" s="201"/>
      <c r="D18" s="202"/>
      <c r="E18" s="277"/>
      <c r="F18" s="204"/>
      <c r="G18" s="205"/>
      <c r="H18" s="228"/>
      <c r="I18" s="206"/>
    </row>
    <row r="19" spans="1:9" ht="18" customHeight="1" x14ac:dyDescent="0.15">
      <c r="A19" s="199" t="s">
        <v>10</v>
      </c>
      <c r="B19" s="209">
        <v>2</v>
      </c>
      <c r="C19" s="210"/>
      <c r="D19" s="210"/>
      <c r="E19" s="278"/>
      <c r="F19" s="213"/>
      <c r="G19" s="214"/>
      <c r="H19" s="229"/>
      <c r="I19" s="215"/>
    </row>
    <row r="20" spans="1:9" ht="18" customHeight="1" x14ac:dyDescent="0.15">
      <c r="A20" s="199" t="s">
        <v>10</v>
      </c>
      <c r="B20" s="209">
        <v>3</v>
      </c>
      <c r="C20" s="210"/>
      <c r="D20" s="210"/>
      <c r="E20" s="278"/>
      <c r="F20" s="213"/>
      <c r="G20" s="214"/>
      <c r="H20" s="229"/>
      <c r="I20" s="215"/>
    </row>
    <row r="21" spans="1:9" ht="18" customHeight="1" x14ac:dyDescent="0.15">
      <c r="A21" s="199" t="s">
        <v>10</v>
      </c>
      <c r="B21" s="209">
        <v>4</v>
      </c>
      <c r="C21" s="210"/>
      <c r="D21" s="210"/>
      <c r="E21" s="279"/>
      <c r="F21" s="213"/>
      <c r="G21" s="214"/>
      <c r="H21" s="229"/>
      <c r="I21" s="215"/>
    </row>
    <row r="22" spans="1:9" ht="18" customHeight="1" x14ac:dyDescent="0.15">
      <c r="A22" s="199" t="s">
        <v>10</v>
      </c>
      <c r="B22" s="209">
        <v>5</v>
      </c>
      <c r="C22" s="210"/>
      <c r="D22" s="210"/>
      <c r="E22" s="278"/>
      <c r="F22" s="213"/>
      <c r="G22" s="214"/>
      <c r="H22" s="229"/>
      <c r="I22" s="215"/>
    </row>
    <row r="23" spans="1:9" ht="18" customHeight="1" thickBot="1" x14ac:dyDescent="0.2">
      <c r="A23" s="230" t="s">
        <v>147</v>
      </c>
      <c r="B23" s="231"/>
      <c r="C23" s="231"/>
      <c r="D23" s="231"/>
      <c r="E23" s="231"/>
      <c r="F23" s="231"/>
      <c r="G23" s="231"/>
      <c r="H23" s="231"/>
      <c r="I23" s="232">
        <f>SUM(I18:I22)</f>
        <v>0</v>
      </c>
    </row>
    <row r="24" spans="1:9" ht="18" customHeight="1" thickTop="1" x14ac:dyDescent="0.15">
      <c r="A24" s="220"/>
      <c r="B24" s="208"/>
      <c r="C24" s="220"/>
      <c r="D24" s="220"/>
      <c r="E24" s="258"/>
      <c r="F24" s="222"/>
      <c r="G24" s="223"/>
      <c r="H24" s="223"/>
      <c r="I24" s="222"/>
    </row>
    <row r="25" spans="1:9" ht="18" customHeight="1" x14ac:dyDescent="0.15">
      <c r="A25" s="330" t="s">
        <v>221</v>
      </c>
      <c r="B25" s="240"/>
      <c r="C25" s="225"/>
      <c r="D25" s="225"/>
      <c r="E25" s="241"/>
      <c r="F25" s="226"/>
      <c r="G25" s="226"/>
      <c r="H25" s="226"/>
      <c r="I25" s="227"/>
    </row>
    <row r="26" spans="1:9" ht="36" customHeight="1" x14ac:dyDescent="0.15">
      <c r="A26" s="194" t="s">
        <v>9</v>
      </c>
      <c r="B26" s="195" t="s">
        <v>0</v>
      </c>
      <c r="C26" s="195" t="s">
        <v>1</v>
      </c>
      <c r="D26" s="195" t="s">
        <v>5</v>
      </c>
      <c r="E26" s="329" t="s">
        <v>2</v>
      </c>
      <c r="F26" s="196" t="s">
        <v>17</v>
      </c>
      <c r="G26" s="195" t="s">
        <v>72</v>
      </c>
      <c r="H26" s="195" t="s">
        <v>71</v>
      </c>
      <c r="I26" s="197" t="s">
        <v>43</v>
      </c>
    </row>
    <row r="27" spans="1:9" ht="18" customHeight="1" x14ac:dyDescent="0.15">
      <c r="A27" s="199" t="s">
        <v>10</v>
      </c>
      <c r="B27" s="200">
        <v>1</v>
      </c>
      <c r="C27" s="201"/>
      <c r="D27" s="202"/>
      <c r="E27" s="277"/>
      <c r="F27" s="204"/>
      <c r="G27" s="205"/>
      <c r="H27" s="228"/>
      <c r="I27" s="206">
        <f>+ROUNDDOWN('1(3)国際スタッフ、現地スタッフ'!J78*5%,0)</f>
        <v>522104</v>
      </c>
    </row>
    <row r="28" spans="1:9" ht="18" customHeight="1" x14ac:dyDescent="0.15">
      <c r="A28" s="199" t="s">
        <v>10</v>
      </c>
      <c r="B28" s="209">
        <v>2</v>
      </c>
      <c r="C28" s="210"/>
      <c r="D28" s="210"/>
      <c r="E28" s="278"/>
      <c r="F28" s="213"/>
      <c r="G28" s="214"/>
      <c r="H28" s="229"/>
      <c r="I28" s="215"/>
    </row>
    <row r="29" spans="1:9" ht="18" customHeight="1" x14ac:dyDescent="0.15">
      <c r="A29" s="199" t="s">
        <v>10</v>
      </c>
      <c r="B29" s="209">
        <v>3</v>
      </c>
      <c r="C29" s="210"/>
      <c r="D29" s="210"/>
      <c r="E29" s="278"/>
      <c r="F29" s="213"/>
      <c r="G29" s="214"/>
      <c r="H29" s="229"/>
      <c r="I29" s="215"/>
    </row>
    <row r="30" spans="1:9" ht="18" customHeight="1" x14ac:dyDescent="0.15">
      <c r="A30" s="199" t="s">
        <v>10</v>
      </c>
      <c r="B30" s="209">
        <v>4</v>
      </c>
      <c r="C30" s="210"/>
      <c r="D30" s="210"/>
      <c r="E30" s="279"/>
      <c r="F30" s="213"/>
      <c r="G30" s="214"/>
      <c r="H30" s="229"/>
      <c r="I30" s="215"/>
    </row>
    <row r="31" spans="1:9" ht="18" customHeight="1" x14ac:dyDescent="0.15">
      <c r="A31" s="199" t="s">
        <v>10</v>
      </c>
      <c r="B31" s="209">
        <v>5</v>
      </c>
      <c r="C31" s="210"/>
      <c r="D31" s="210"/>
      <c r="E31" s="278"/>
      <c r="F31" s="213"/>
      <c r="G31" s="214"/>
      <c r="H31" s="229"/>
      <c r="I31" s="215"/>
    </row>
    <row r="32" spans="1:9" ht="18" customHeight="1" thickBot="1" x14ac:dyDescent="0.2">
      <c r="A32" s="230" t="s">
        <v>222</v>
      </c>
      <c r="B32" s="231"/>
      <c r="C32" s="231"/>
      <c r="D32" s="231"/>
      <c r="E32" s="231"/>
      <c r="F32" s="231"/>
      <c r="G32" s="231"/>
      <c r="H32" s="231"/>
      <c r="I32" s="232">
        <f>SUM(I27:I31)</f>
        <v>522104</v>
      </c>
    </row>
    <row r="33" spans="1:9" ht="18" customHeight="1" thickTop="1" x14ac:dyDescent="0.15">
      <c r="A33" s="331" t="s">
        <v>202</v>
      </c>
      <c r="B33" s="332"/>
      <c r="C33" s="332"/>
      <c r="D33" s="332"/>
      <c r="E33" s="332"/>
      <c r="F33" s="332"/>
      <c r="G33" s="332"/>
      <c r="H33" s="332"/>
      <c r="I33" s="333">
        <f>I14+I23+I32</f>
        <v>522104</v>
      </c>
    </row>
    <row r="34" spans="1:9" ht="18" customHeight="1" x14ac:dyDescent="0.15">
      <c r="A34" s="220"/>
      <c r="B34" s="220"/>
      <c r="C34" s="220"/>
      <c r="D34" s="220"/>
      <c r="E34" s="220"/>
      <c r="F34" s="220"/>
      <c r="G34" s="220"/>
      <c r="H34" s="220"/>
    </row>
    <row r="35" spans="1:9" ht="18" customHeight="1" x14ac:dyDescent="0.15">
      <c r="A35" s="185" t="s">
        <v>182</v>
      </c>
    </row>
    <row r="37" spans="1:9" ht="18" customHeight="1" x14ac:dyDescent="0.15">
      <c r="A37" s="224" t="s">
        <v>42</v>
      </c>
      <c r="B37" s="240" t="s">
        <v>180</v>
      </c>
      <c r="C37" s="225"/>
      <c r="D37" s="225"/>
      <c r="E37" s="241"/>
      <c r="F37" s="226"/>
      <c r="G37" s="226"/>
      <c r="H37" s="226"/>
      <c r="I37" s="227"/>
    </row>
    <row r="38" spans="1:9" ht="36" customHeight="1" x14ac:dyDescent="0.15">
      <c r="A38" s="194" t="s">
        <v>9</v>
      </c>
      <c r="B38" s="195" t="s">
        <v>0</v>
      </c>
      <c r="C38" s="195" t="s">
        <v>1</v>
      </c>
      <c r="D38" s="195" t="s">
        <v>5</v>
      </c>
      <c r="E38" s="329" t="s">
        <v>2</v>
      </c>
      <c r="F38" s="196" t="s">
        <v>17</v>
      </c>
      <c r="G38" s="195" t="s">
        <v>72</v>
      </c>
      <c r="H38" s="195" t="s">
        <v>71</v>
      </c>
      <c r="I38" s="197" t="s">
        <v>43</v>
      </c>
    </row>
    <row r="39" spans="1:9" ht="18" customHeight="1" x14ac:dyDescent="0.15">
      <c r="A39" s="199" t="s">
        <v>10</v>
      </c>
      <c r="B39" s="200">
        <v>1</v>
      </c>
      <c r="C39" s="201"/>
      <c r="D39" s="202"/>
      <c r="E39" s="277"/>
      <c r="F39" s="204"/>
      <c r="G39" s="205"/>
      <c r="H39" s="228"/>
      <c r="I39" s="206"/>
    </row>
    <row r="40" spans="1:9" ht="18" customHeight="1" x14ac:dyDescent="0.15">
      <c r="A40" s="199" t="s">
        <v>10</v>
      </c>
      <c r="B40" s="209">
        <v>2</v>
      </c>
      <c r="C40" s="210"/>
      <c r="D40" s="210"/>
      <c r="E40" s="278"/>
      <c r="F40" s="213"/>
      <c r="G40" s="214"/>
      <c r="H40" s="229"/>
      <c r="I40" s="215"/>
    </row>
    <row r="41" spans="1:9" ht="18" customHeight="1" x14ac:dyDescent="0.15">
      <c r="A41" s="199" t="s">
        <v>10</v>
      </c>
      <c r="B41" s="209">
        <v>3</v>
      </c>
      <c r="C41" s="210"/>
      <c r="D41" s="210"/>
      <c r="E41" s="278"/>
      <c r="F41" s="213"/>
      <c r="G41" s="214"/>
      <c r="H41" s="229"/>
      <c r="I41" s="215"/>
    </row>
    <row r="42" spans="1:9" ht="18" customHeight="1" x14ac:dyDescent="0.15">
      <c r="A42" s="199" t="s">
        <v>10</v>
      </c>
      <c r="B42" s="209">
        <v>4</v>
      </c>
      <c r="C42" s="210"/>
      <c r="D42" s="210"/>
      <c r="E42" s="279"/>
      <c r="F42" s="213"/>
      <c r="G42" s="214"/>
      <c r="H42" s="229"/>
      <c r="I42" s="215"/>
    </row>
    <row r="43" spans="1:9" ht="18" customHeight="1" x14ac:dyDescent="0.15">
      <c r="A43" s="199" t="s">
        <v>10</v>
      </c>
      <c r="B43" s="209">
        <v>5</v>
      </c>
      <c r="C43" s="210"/>
      <c r="D43" s="210"/>
      <c r="E43" s="278"/>
      <c r="F43" s="213"/>
      <c r="G43" s="214"/>
      <c r="H43" s="229"/>
      <c r="I43" s="215"/>
    </row>
    <row r="44" spans="1:9" ht="18" customHeight="1" thickBot="1" x14ac:dyDescent="0.2">
      <c r="A44" s="230" t="s">
        <v>181</v>
      </c>
      <c r="B44" s="231"/>
      <c r="C44" s="231"/>
      <c r="D44" s="231"/>
      <c r="E44" s="231"/>
      <c r="F44" s="231"/>
      <c r="G44" s="231"/>
      <c r="H44" s="231"/>
      <c r="I44" s="232">
        <f>SUM(I39:I43)</f>
        <v>0</v>
      </c>
    </row>
    <row r="45" spans="1:9" ht="18" customHeight="1" thickTop="1" x14ac:dyDescent="0.15"/>
    <row r="46" spans="1:9" ht="18" customHeight="1" x14ac:dyDescent="0.15">
      <c r="A46" s="224" t="s">
        <v>42</v>
      </c>
      <c r="B46" s="240" t="s">
        <v>183</v>
      </c>
      <c r="C46" s="225"/>
      <c r="D46" s="225"/>
      <c r="E46" s="241"/>
      <c r="F46" s="226"/>
      <c r="G46" s="226"/>
      <c r="H46" s="226"/>
      <c r="I46" s="227"/>
    </row>
    <row r="47" spans="1:9" ht="36" customHeight="1" x14ac:dyDescent="0.15">
      <c r="A47" s="194" t="s">
        <v>9</v>
      </c>
      <c r="B47" s="195" t="s">
        <v>0</v>
      </c>
      <c r="C47" s="195" t="s">
        <v>1</v>
      </c>
      <c r="D47" s="195" t="s">
        <v>5</v>
      </c>
      <c r="E47" s="329" t="s">
        <v>2</v>
      </c>
      <c r="F47" s="196" t="s">
        <v>17</v>
      </c>
      <c r="G47" s="195" t="s">
        <v>72</v>
      </c>
      <c r="H47" s="195" t="s">
        <v>71</v>
      </c>
      <c r="I47" s="197" t="s">
        <v>43</v>
      </c>
    </row>
    <row r="48" spans="1:9" ht="18" customHeight="1" x14ac:dyDescent="0.15">
      <c r="A48" s="199" t="s">
        <v>10</v>
      </c>
      <c r="B48" s="200">
        <v>1</v>
      </c>
      <c r="C48" s="201"/>
      <c r="D48" s="202"/>
      <c r="E48" s="277"/>
      <c r="F48" s="204"/>
      <c r="G48" s="205"/>
      <c r="H48" s="228"/>
      <c r="I48" s="206"/>
    </row>
    <row r="49" spans="1:10" ht="18" customHeight="1" x14ac:dyDescent="0.15">
      <c r="A49" s="199" t="s">
        <v>10</v>
      </c>
      <c r="B49" s="209">
        <v>2</v>
      </c>
      <c r="C49" s="210"/>
      <c r="D49" s="210"/>
      <c r="E49" s="278"/>
      <c r="F49" s="213"/>
      <c r="G49" s="214"/>
      <c r="H49" s="229"/>
      <c r="I49" s="215"/>
    </row>
    <row r="50" spans="1:10" ht="18" customHeight="1" x14ac:dyDescent="0.15">
      <c r="A50" s="199" t="s">
        <v>10</v>
      </c>
      <c r="B50" s="209">
        <v>3</v>
      </c>
      <c r="C50" s="210"/>
      <c r="D50" s="210"/>
      <c r="E50" s="278"/>
      <c r="F50" s="213"/>
      <c r="G50" s="214"/>
      <c r="H50" s="229"/>
      <c r="I50" s="215"/>
    </row>
    <row r="51" spans="1:10" ht="18" customHeight="1" x14ac:dyDescent="0.15">
      <c r="A51" s="199" t="s">
        <v>10</v>
      </c>
      <c r="B51" s="209">
        <v>4</v>
      </c>
      <c r="C51" s="210"/>
      <c r="D51" s="210"/>
      <c r="E51" s="279"/>
      <c r="F51" s="213"/>
      <c r="G51" s="214"/>
      <c r="H51" s="229"/>
      <c r="I51" s="215"/>
    </row>
    <row r="52" spans="1:10" ht="18" customHeight="1" x14ac:dyDescent="0.15">
      <c r="A52" s="199" t="s">
        <v>10</v>
      </c>
      <c r="B52" s="209">
        <v>5</v>
      </c>
      <c r="C52" s="210"/>
      <c r="D52" s="210"/>
      <c r="E52" s="278"/>
      <c r="F52" s="213"/>
      <c r="G52" s="214"/>
      <c r="H52" s="229"/>
      <c r="I52" s="215"/>
    </row>
    <row r="53" spans="1:10" ht="18" customHeight="1" thickBot="1" x14ac:dyDescent="0.2">
      <c r="A53" s="230" t="s">
        <v>184</v>
      </c>
      <c r="B53" s="231"/>
      <c r="C53" s="231"/>
      <c r="D53" s="231"/>
      <c r="E53" s="231"/>
      <c r="F53" s="231"/>
      <c r="G53" s="231"/>
      <c r="H53" s="231"/>
      <c r="I53" s="232">
        <f>SUM(I48:I52)</f>
        <v>0</v>
      </c>
    </row>
    <row r="54" spans="1:10" ht="18" customHeight="1" thickTop="1" x14ac:dyDescent="0.15">
      <c r="A54" s="331" t="s">
        <v>203</v>
      </c>
      <c r="B54" s="332"/>
      <c r="C54" s="332"/>
      <c r="D54" s="332"/>
      <c r="E54" s="332"/>
      <c r="F54" s="332"/>
      <c r="G54" s="332"/>
      <c r="H54" s="332"/>
      <c r="I54" s="334">
        <f>I44+I53</f>
        <v>0</v>
      </c>
      <c r="J54" s="335"/>
    </row>
    <row r="55" spans="1:10" ht="18" customHeight="1" thickBot="1" x14ac:dyDescent="0.2">
      <c r="A55" s="230" t="s">
        <v>204</v>
      </c>
      <c r="B55" s="231"/>
      <c r="C55" s="231"/>
      <c r="D55" s="231"/>
      <c r="E55" s="231"/>
      <c r="F55" s="231"/>
      <c r="G55" s="231"/>
      <c r="H55" s="231"/>
      <c r="I55" s="336">
        <f>I33+I54</f>
        <v>522104</v>
      </c>
      <c r="J55" s="335"/>
    </row>
    <row r="56" spans="1:10" ht="18" customHeight="1" thickTop="1" x14ac:dyDescent="0.15">
      <c r="A56" s="238" t="s">
        <v>18</v>
      </c>
      <c r="B56" s="238"/>
      <c r="C56" s="238"/>
      <c r="D56" s="238"/>
      <c r="E56" s="238"/>
    </row>
  </sheetData>
  <mergeCells count="9">
    <mergeCell ref="A55:H55"/>
    <mergeCell ref="A14:H14"/>
    <mergeCell ref="A23:H23"/>
    <mergeCell ref="A32:H32"/>
    <mergeCell ref="A56:E56"/>
    <mergeCell ref="A44:H44"/>
    <mergeCell ref="A53:H53"/>
    <mergeCell ref="A33:H33"/>
    <mergeCell ref="A54:H54"/>
  </mergeCells>
  <phoneticPr fontId="3"/>
  <pageMargins left="0.70866141732283472" right="0.70866141732283472" top="0.74803149606299213" bottom="0.74803149606299213" header="0.31496062992125984" footer="0.31496062992125984"/>
  <pageSetup paperSize="9" scale="74" orientation="portrait" r:id="rId1"/>
  <headerFooter>
    <oddHeader>&amp;R証憑一覧</oddHeader>
    <oddFooter>&amp;C&amp;P/&amp;N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view="pageBreakPreview" zoomScaleNormal="100" zoomScaleSheetLayoutView="100" workbookViewId="0">
      <selection activeCell="C8" sqref="C8"/>
    </sheetView>
  </sheetViews>
  <sheetFormatPr defaultRowHeight="18" customHeight="1" x14ac:dyDescent="0.15"/>
  <cols>
    <col min="1" max="1" width="11.25" style="184" bestFit="1" customWidth="1"/>
    <col min="2" max="2" width="5.625" style="185" customWidth="1"/>
    <col min="3" max="3" width="9.75" style="185" bestFit="1" customWidth="1"/>
    <col min="4" max="4" width="16.375" style="185" bestFit="1" customWidth="1"/>
    <col min="5" max="5" width="31.875" style="186" customWidth="1"/>
    <col min="6" max="6" width="15" style="187" bestFit="1" customWidth="1"/>
    <col min="7" max="7" width="5.75" style="187" bestFit="1" customWidth="1"/>
    <col min="8" max="8" width="9.75" style="187" bestFit="1" customWidth="1"/>
    <col min="9" max="9" width="16.75" style="185" bestFit="1" customWidth="1"/>
    <col min="10" max="10" width="9" style="185"/>
    <col min="11" max="11" width="23" style="185" customWidth="1"/>
    <col min="12" max="12" width="18.75" style="185" customWidth="1"/>
    <col min="13" max="13" width="13.875" style="185" customWidth="1"/>
    <col min="14" max="14" width="10" style="185" customWidth="1"/>
    <col min="15" max="15" width="9" style="185"/>
    <col min="16" max="16" width="17.625" style="185" customWidth="1"/>
    <col min="17" max="16384" width="9" style="185"/>
  </cols>
  <sheetData>
    <row r="1" spans="1:12" ht="18" customHeight="1" x14ac:dyDescent="0.15">
      <c r="I1" s="188">
        <f>'証憑一覧表　表紙'!C10</f>
        <v>0</v>
      </c>
    </row>
    <row r="2" spans="1:12" ht="18" customHeight="1" x14ac:dyDescent="0.15">
      <c r="I2" s="188">
        <f>'証憑一覧表　表紙'!C14</f>
        <v>0</v>
      </c>
    </row>
    <row r="3" spans="1:12" ht="18" customHeight="1" x14ac:dyDescent="0.15">
      <c r="I3" s="188">
        <f>'証憑一覧表　表紙'!C18</f>
        <v>0</v>
      </c>
    </row>
    <row r="4" spans="1:12" ht="18" customHeight="1" x14ac:dyDescent="0.15">
      <c r="A4" s="185" t="s">
        <v>185</v>
      </c>
    </row>
    <row r="6" spans="1:12" ht="18" customHeight="1" x14ac:dyDescent="0.15">
      <c r="A6" s="224" t="s">
        <v>42</v>
      </c>
      <c r="B6" s="240" t="s">
        <v>137</v>
      </c>
      <c r="C6" s="225"/>
      <c r="D6" s="225"/>
      <c r="E6" s="225"/>
      <c r="F6" s="226"/>
      <c r="G6" s="226"/>
      <c r="H6" s="226"/>
      <c r="I6" s="227"/>
    </row>
    <row r="7" spans="1:12" s="198" customFormat="1" ht="36" customHeight="1" x14ac:dyDescent="0.15">
      <c r="A7" s="194" t="s">
        <v>9</v>
      </c>
      <c r="B7" s="337" t="s">
        <v>0</v>
      </c>
      <c r="C7" s="195" t="s">
        <v>1</v>
      </c>
      <c r="D7" s="195" t="s">
        <v>5</v>
      </c>
      <c r="E7" s="195" t="s">
        <v>2</v>
      </c>
      <c r="F7" s="196" t="s">
        <v>17</v>
      </c>
      <c r="G7" s="195" t="s">
        <v>72</v>
      </c>
      <c r="H7" s="195" t="s">
        <v>71</v>
      </c>
      <c r="I7" s="197" t="s">
        <v>43</v>
      </c>
      <c r="L7" s="184"/>
    </row>
    <row r="8" spans="1:12" ht="18" customHeight="1" x14ac:dyDescent="0.15">
      <c r="A8" s="199" t="s">
        <v>53</v>
      </c>
      <c r="B8" s="338">
        <v>1</v>
      </c>
      <c r="C8" s="201"/>
      <c r="D8" s="202"/>
      <c r="E8" s="203"/>
      <c r="F8" s="260"/>
      <c r="G8" s="261"/>
      <c r="H8" s="303"/>
      <c r="I8" s="256">
        <v>300000</v>
      </c>
      <c r="J8" s="207"/>
      <c r="K8" s="208"/>
    </row>
    <row r="9" spans="1:12" ht="18" customHeight="1" x14ac:dyDescent="0.15">
      <c r="A9" s="199" t="s">
        <v>53</v>
      </c>
      <c r="B9" s="338">
        <v>2</v>
      </c>
      <c r="C9" s="210"/>
      <c r="D9" s="210"/>
      <c r="E9" s="212"/>
      <c r="F9" s="213"/>
      <c r="G9" s="214"/>
      <c r="H9" s="229"/>
      <c r="I9" s="215"/>
      <c r="J9" s="207"/>
      <c r="K9" s="208"/>
    </row>
    <row r="10" spans="1:12" ht="18" customHeight="1" thickBot="1" x14ac:dyDescent="0.2">
      <c r="A10" s="230" t="s">
        <v>198</v>
      </c>
      <c r="B10" s="231"/>
      <c r="C10" s="231"/>
      <c r="D10" s="231"/>
      <c r="E10" s="231"/>
      <c r="F10" s="231"/>
      <c r="G10" s="231"/>
      <c r="H10" s="231"/>
      <c r="I10" s="232">
        <f>SUM(I8:I9)</f>
        <v>300000</v>
      </c>
    </row>
    <row r="11" spans="1:12" ht="18" customHeight="1" thickTop="1" x14ac:dyDescent="0.15">
      <c r="A11" s="220"/>
      <c r="B11" s="208"/>
      <c r="C11" s="220"/>
      <c r="D11" s="220"/>
      <c r="E11" s="221"/>
      <c r="F11" s="222"/>
      <c r="G11" s="223"/>
      <c r="H11" s="223"/>
      <c r="I11" s="222"/>
    </row>
    <row r="12" spans="1:12" ht="18" customHeight="1" x14ac:dyDescent="0.15">
      <c r="A12" s="238" t="s">
        <v>18</v>
      </c>
      <c r="B12" s="238"/>
      <c r="C12" s="238"/>
      <c r="D12" s="238"/>
      <c r="E12" s="238"/>
    </row>
    <row r="52" spans="8:8" ht="18" customHeight="1" x14ac:dyDescent="0.15">
      <c r="H52" s="187" t="e">
        <f>'4外部調査費'!A1:H10</f>
        <v>#VALUE!</v>
      </c>
    </row>
  </sheetData>
  <mergeCells count="2">
    <mergeCell ref="A10:H10"/>
    <mergeCell ref="A12:E12"/>
  </mergeCells>
  <phoneticPr fontId="3"/>
  <pageMargins left="0.70866141732283472" right="0.70866141732283472" top="0.74803149606299213" bottom="0.74803149606299213" header="0.31496062992125984" footer="0.31496062992125984"/>
  <pageSetup paperSize="9" scale="72" fitToHeight="0" orientation="portrait" verticalDpi="4294967293" r:id="rId1"/>
  <headerFooter>
    <oddHeader>&amp;R&amp;"HG丸ｺﾞｼｯｸM-PRO,標準"証憑一覧</oddHeader>
    <oddFooter>&amp;C&amp;"HG丸ｺﾞｼｯｸM-PRO,標準"&amp;P/&amp;N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view="pageBreakPreview" zoomScaleNormal="100" zoomScaleSheetLayoutView="100" workbookViewId="0">
      <selection activeCell="C14" sqref="C14"/>
    </sheetView>
  </sheetViews>
  <sheetFormatPr defaultRowHeight="18" customHeight="1" x14ac:dyDescent="0.4"/>
  <cols>
    <col min="1" max="2" width="9" style="180"/>
    <col min="3" max="3" width="9.875" style="180" customWidth="1"/>
    <col min="4" max="4" width="14.125" style="180" customWidth="1"/>
    <col min="5" max="5" width="24.25" style="180" customWidth="1"/>
    <col min="6" max="6" width="16.25" style="180" customWidth="1"/>
    <col min="7" max="7" width="12.5" style="180" customWidth="1"/>
    <col min="8" max="8" width="9" style="180"/>
    <col min="9" max="9" width="12.5" style="180" customWidth="1"/>
    <col min="10" max="10" width="11.75" style="180" customWidth="1"/>
    <col min="11" max="16384" width="9" style="180"/>
  </cols>
  <sheetData>
    <row r="1" spans="1:13" s="185" customFormat="1" ht="18" customHeight="1" x14ac:dyDescent="0.15">
      <c r="A1" s="184"/>
      <c r="E1" s="186"/>
      <c r="F1" s="339"/>
      <c r="G1" s="339"/>
      <c r="H1" s="339"/>
      <c r="I1" s="188"/>
      <c r="J1" s="188">
        <f>+'証憑一覧表　表紙'!C10</f>
        <v>0</v>
      </c>
      <c r="M1" s="188"/>
    </row>
    <row r="2" spans="1:13" s="185" customFormat="1" ht="18" customHeight="1" x14ac:dyDescent="0.15">
      <c r="A2" s="184"/>
      <c r="E2" s="186"/>
      <c r="F2" s="339"/>
      <c r="G2" s="339"/>
      <c r="H2" s="339"/>
      <c r="I2" s="188"/>
      <c r="J2" s="188">
        <f>+'証憑一覧表　表紙'!C14</f>
        <v>0</v>
      </c>
      <c r="M2" s="188"/>
    </row>
    <row r="3" spans="1:13" s="185" customFormat="1" ht="18" customHeight="1" x14ac:dyDescent="0.15">
      <c r="A3" s="184"/>
      <c r="E3" s="186"/>
      <c r="F3" s="339"/>
      <c r="G3" s="339"/>
      <c r="H3" s="339"/>
      <c r="I3" s="188"/>
      <c r="J3" s="188">
        <f>+'証憑一覧表　表紙'!C18</f>
        <v>0</v>
      </c>
      <c r="M3" s="188"/>
    </row>
    <row r="4" spans="1:13" s="185" customFormat="1" ht="18" customHeight="1" x14ac:dyDescent="0.15">
      <c r="A4" s="184" t="s">
        <v>186</v>
      </c>
      <c r="C4" s="340" t="s">
        <v>194</v>
      </c>
      <c r="E4" s="186"/>
      <c r="F4" s="339"/>
      <c r="G4" s="339"/>
      <c r="H4" s="339"/>
      <c r="I4" s="188"/>
    </row>
    <row r="7" spans="1:13" s="185" customFormat="1" ht="18" customHeight="1" x14ac:dyDescent="0.15">
      <c r="A7" s="189" t="s">
        <v>191</v>
      </c>
      <c r="B7" s="190" t="s">
        <v>192</v>
      </c>
      <c r="C7" s="191"/>
      <c r="D7" s="191"/>
      <c r="E7" s="191"/>
      <c r="F7" s="341"/>
      <c r="G7" s="341"/>
      <c r="H7" s="341"/>
      <c r="I7" s="341"/>
      <c r="J7" s="193"/>
    </row>
    <row r="8" spans="1:13" s="198" customFormat="1" ht="36" customHeight="1" x14ac:dyDescent="0.15">
      <c r="A8" s="194" t="s">
        <v>9</v>
      </c>
      <c r="B8" s="195" t="s">
        <v>0</v>
      </c>
      <c r="C8" s="195" t="s">
        <v>1</v>
      </c>
      <c r="D8" s="195" t="s">
        <v>5</v>
      </c>
      <c r="E8" s="269" t="s">
        <v>2</v>
      </c>
      <c r="F8" s="270"/>
      <c r="G8" s="342" t="s">
        <v>17</v>
      </c>
      <c r="H8" s="195" t="s">
        <v>72</v>
      </c>
      <c r="I8" s="195" t="s">
        <v>71</v>
      </c>
      <c r="J8" s="197" t="s">
        <v>43</v>
      </c>
      <c r="L8" s="184"/>
    </row>
    <row r="9" spans="1:13" s="185" customFormat="1" ht="18" customHeight="1" x14ac:dyDescent="0.15">
      <c r="A9" s="199" t="s">
        <v>10</v>
      </c>
      <c r="B9" s="200">
        <v>1</v>
      </c>
      <c r="C9" s="201"/>
      <c r="D9" s="202"/>
      <c r="E9" s="343"/>
      <c r="F9" s="344"/>
      <c r="G9" s="260"/>
      <c r="H9" s="261"/>
      <c r="I9" s="260"/>
      <c r="J9" s="256"/>
      <c r="K9" s="208"/>
    </row>
    <row r="10" spans="1:13" s="185" customFormat="1" ht="18" customHeight="1" x14ac:dyDescent="0.15">
      <c r="A10" s="199" t="s">
        <v>10</v>
      </c>
      <c r="B10" s="209">
        <v>2</v>
      </c>
      <c r="C10" s="210"/>
      <c r="D10" s="211"/>
      <c r="E10" s="343"/>
      <c r="F10" s="344"/>
      <c r="G10" s="263"/>
      <c r="H10" s="264"/>
      <c r="I10" s="263"/>
      <c r="J10" s="304"/>
      <c r="K10" s="208"/>
    </row>
    <row r="11" spans="1:13" s="185" customFormat="1" ht="18" customHeight="1" x14ac:dyDescent="0.15">
      <c r="A11" s="199" t="s">
        <v>10</v>
      </c>
      <c r="B11" s="209">
        <v>3</v>
      </c>
      <c r="C11" s="210"/>
      <c r="D11" s="211"/>
      <c r="E11" s="343"/>
      <c r="F11" s="344"/>
      <c r="G11" s="263"/>
      <c r="H11" s="264"/>
      <c r="I11" s="263"/>
      <c r="J11" s="304"/>
      <c r="K11" s="208"/>
    </row>
    <row r="12" spans="1:13" s="185" customFormat="1" ht="18" customHeight="1" x14ac:dyDescent="0.15">
      <c r="A12" s="199" t="s">
        <v>10</v>
      </c>
      <c r="B12" s="209">
        <v>4</v>
      </c>
      <c r="C12" s="210"/>
      <c r="D12" s="211"/>
      <c r="E12" s="343"/>
      <c r="F12" s="344"/>
      <c r="G12" s="263"/>
      <c r="H12" s="264"/>
      <c r="I12" s="263"/>
      <c r="J12" s="304"/>
      <c r="K12" s="208"/>
    </row>
    <row r="13" spans="1:13" s="185" customFormat="1" ht="18" customHeight="1" x14ac:dyDescent="0.15">
      <c r="A13" s="199" t="s">
        <v>10</v>
      </c>
      <c r="B13" s="209">
        <v>5</v>
      </c>
      <c r="C13" s="210"/>
      <c r="D13" s="211"/>
      <c r="E13" s="343"/>
      <c r="F13" s="344"/>
      <c r="G13" s="263"/>
      <c r="H13" s="264"/>
      <c r="I13" s="263"/>
      <c r="J13" s="304"/>
      <c r="K13" s="208"/>
    </row>
    <row r="14" spans="1:13" s="185" customFormat="1" ht="18" customHeight="1" x14ac:dyDescent="0.15">
      <c r="A14" s="199" t="s">
        <v>10</v>
      </c>
      <c r="B14" s="209">
        <v>6</v>
      </c>
      <c r="C14" s="210"/>
      <c r="D14" s="211"/>
      <c r="E14" s="343"/>
      <c r="F14" s="344"/>
      <c r="G14" s="263"/>
      <c r="H14" s="264"/>
      <c r="I14" s="263"/>
      <c r="J14" s="304"/>
    </row>
    <row r="15" spans="1:13" s="185" customFormat="1" ht="18" customHeight="1" x14ac:dyDescent="0.15">
      <c r="A15" s="199" t="s">
        <v>10</v>
      </c>
      <c r="B15" s="209">
        <v>7</v>
      </c>
      <c r="C15" s="210"/>
      <c r="D15" s="211"/>
      <c r="E15" s="343"/>
      <c r="F15" s="344"/>
      <c r="G15" s="263"/>
      <c r="H15" s="264"/>
      <c r="I15" s="263"/>
      <c r="J15" s="304"/>
    </row>
    <row r="16" spans="1:13" s="185" customFormat="1" ht="18" customHeight="1" x14ac:dyDescent="0.15">
      <c r="A16" s="199" t="s">
        <v>10</v>
      </c>
      <c r="B16" s="209">
        <v>8</v>
      </c>
      <c r="C16" s="210"/>
      <c r="D16" s="211"/>
      <c r="E16" s="343"/>
      <c r="F16" s="344"/>
      <c r="G16" s="263"/>
      <c r="H16" s="264"/>
      <c r="I16" s="263"/>
      <c r="J16" s="304"/>
    </row>
    <row r="17" spans="1:13" s="185" customFormat="1" ht="18" customHeight="1" thickBot="1" x14ac:dyDescent="0.2">
      <c r="A17" s="230" t="s">
        <v>105</v>
      </c>
      <c r="B17" s="231"/>
      <c r="C17" s="231"/>
      <c r="D17" s="231"/>
      <c r="E17" s="231"/>
      <c r="F17" s="231"/>
      <c r="G17" s="231"/>
      <c r="H17" s="231"/>
      <c r="I17" s="345"/>
      <c r="J17" s="346">
        <f>SUM(J9:J16)</f>
        <v>0</v>
      </c>
    </row>
    <row r="18" spans="1:13" ht="18" customHeight="1" thickTop="1" x14ac:dyDescent="0.4"/>
    <row r="19" spans="1:13" s="185" customFormat="1" ht="18" customHeight="1" x14ac:dyDescent="0.15">
      <c r="A19" s="224" t="s">
        <v>42</v>
      </c>
      <c r="B19" s="240" t="s">
        <v>193</v>
      </c>
      <c r="C19" s="225"/>
      <c r="D19" s="225"/>
      <c r="E19" s="241"/>
      <c r="F19" s="241"/>
      <c r="G19" s="347"/>
      <c r="H19" s="347"/>
      <c r="I19" s="347"/>
      <c r="J19" s="227"/>
    </row>
    <row r="20" spans="1:13" s="246" customFormat="1" ht="18" customHeight="1" x14ac:dyDescent="0.15">
      <c r="A20" s="267" t="s">
        <v>9</v>
      </c>
      <c r="B20" s="268" t="s">
        <v>0</v>
      </c>
      <c r="C20" s="268" t="s">
        <v>1</v>
      </c>
      <c r="D20" s="268" t="s">
        <v>5</v>
      </c>
      <c r="E20" s="269" t="s">
        <v>2</v>
      </c>
      <c r="F20" s="270"/>
      <c r="G20" s="348" t="s">
        <v>17</v>
      </c>
      <c r="H20" s="268" t="s">
        <v>72</v>
      </c>
      <c r="I20" s="268" t="s">
        <v>71</v>
      </c>
      <c r="J20" s="272" t="s">
        <v>43</v>
      </c>
      <c r="M20" s="220"/>
    </row>
    <row r="21" spans="1:13" s="246" customFormat="1" ht="36" customHeight="1" x14ac:dyDescent="0.15">
      <c r="A21" s="273"/>
      <c r="B21" s="274"/>
      <c r="C21" s="274"/>
      <c r="D21" s="274"/>
      <c r="E21" s="195" t="s">
        <v>49</v>
      </c>
      <c r="F21" s="195" t="s">
        <v>50</v>
      </c>
      <c r="G21" s="349"/>
      <c r="H21" s="274"/>
      <c r="I21" s="274"/>
      <c r="J21" s="276"/>
      <c r="M21" s="220"/>
    </row>
    <row r="22" spans="1:13" s="185" customFormat="1" ht="18" customHeight="1" x14ac:dyDescent="0.15">
      <c r="A22" s="199" t="s">
        <v>10</v>
      </c>
      <c r="B22" s="200">
        <v>1</v>
      </c>
      <c r="C22" s="201"/>
      <c r="D22" s="202"/>
      <c r="E22" s="248"/>
      <c r="F22" s="248"/>
      <c r="G22" s="260"/>
      <c r="H22" s="261"/>
      <c r="I22" s="303"/>
      <c r="J22" s="256"/>
      <c r="K22" s="350"/>
      <c r="L22" s="208"/>
    </row>
    <row r="23" spans="1:13" s="185" customFormat="1" ht="18" customHeight="1" x14ac:dyDescent="0.15">
      <c r="A23" s="199" t="s">
        <v>10</v>
      </c>
      <c r="B23" s="209">
        <v>2</v>
      </c>
      <c r="C23" s="210"/>
      <c r="D23" s="210"/>
      <c r="E23" s="249"/>
      <c r="F23" s="249"/>
      <c r="G23" s="263"/>
      <c r="H23" s="264"/>
      <c r="I23" s="351"/>
      <c r="J23" s="304"/>
      <c r="K23" s="350"/>
      <c r="L23" s="208"/>
    </row>
    <row r="24" spans="1:13" s="185" customFormat="1" ht="18" customHeight="1" x14ac:dyDescent="0.15">
      <c r="A24" s="199" t="s">
        <v>10</v>
      </c>
      <c r="B24" s="209">
        <v>3</v>
      </c>
      <c r="C24" s="210"/>
      <c r="D24" s="210"/>
      <c r="E24" s="249"/>
      <c r="F24" s="249"/>
      <c r="G24" s="263"/>
      <c r="H24" s="264"/>
      <c r="I24" s="351"/>
      <c r="J24" s="304"/>
      <c r="K24" s="350"/>
      <c r="L24" s="208"/>
    </row>
    <row r="25" spans="1:13" s="185" customFormat="1" ht="18" customHeight="1" x14ac:dyDescent="0.15">
      <c r="A25" s="199" t="s">
        <v>10</v>
      </c>
      <c r="B25" s="209">
        <v>4</v>
      </c>
      <c r="C25" s="210"/>
      <c r="D25" s="210"/>
      <c r="E25" s="250"/>
      <c r="F25" s="250"/>
      <c r="G25" s="263"/>
      <c r="H25" s="264"/>
      <c r="I25" s="351"/>
      <c r="J25" s="304"/>
      <c r="K25" s="350"/>
      <c r="L25" s="208"/>
    </row>
    <row r="26" spans="1:13" s="185" customFormat="1" ht="18" customHeight="1" x14ac:dyDescent="0.15">
      <c r="A26" s="199" t="s">
        <v>10</v>
      </c>
      <c r="B26" s="209">
        <v>5</v>
      </c>
      <c r="C26" s="210"/>
      <c r="D26" s="210"/>
      <c r="E26" s="249"/>
      <c r="F26" s="249"/>
      <c r="G26" s="263"/>
      <c r="H26" s="264"/>
      <c r="I26" s="351"/>
      <c r="J26" s="304"/>
      <c r="K26" s="350"/>
      <c r="L26" s="208"/>
    </row>
    <row r="27" spans="1:13" s="185" customFormat="1" ht="18" customHeight="1" x14ac:dyDescent="0.15">
      <c r="A27" s="199" t="s">
        <v>10</v>
      </c>
      <c r="B27" s="209">
        <v>6</v>
      </c>
      <c r="C27" s="210"/>
      <c r="D27" s="210"/>
      <c r="E27" s="249"/>
      <c r="F27" s="249"/>
      <c r="G27" s="263"/>
      <c r="H27" s="264"/>
      <c r="I27" s="351"/>
      <c r="J27" s="304"/>
    </row>
    <row r="28" spans="1:13" s="185" customFormat="1" ht="18" customHeight="1" thickBot="1" x14ac:dyDescent="0.2">
      <c r="A28" s="230" t="s">
        <v>121</v>
      </c>
      <c r="B28" s="231"/>
      <c r="C28" s="231"/>
      <c r="D28" s="231"/>
      <c r="E28" s="231"/>
      <c r="F28" s="231"/>
      <c r="G28" s="231"/>
      <c r="H28" s="231"/>
      <c r="I28" s="231"/>
      <c r="J28" s="352">
        <f>SUM(J22:J27)</f>
        <v>0</v>
      </c>
    </row>
    <row r="29" spans="1:13" ht="18" customHeight="1" thickTop="1" x14ac:dyDescent="0.4"/>
  </sheetData>
  <mergeCells count="20">
    <mergeCell ref="J20:J21"/>
    <mergeCell ref="A28:I28"/>
    <mergeCell ref="A20:A21"/>
    <mergeCell ref="B20:B21"/>
    <mergeCell ref="C20:C21"/>
    <mergeCell ref="D20:D21"/>
    <mergeCell ref="A17:I17"/>
    <mergeCell ref="E20:F20"/>
    <mergeCell ref="E8:F8"/>
    <mergeCell ref="E9:F9"/>
    <mergeCell ref="E10:F10"/>
    <mergeCell ref="E11:F11"/>
    <mergeCell ref="E12:F12"/>
    <mergeCell ref="E13:F13"/>
    <mergeCell ref="E14:F14"/>
    <mergeCell ref="E15:F15"/>
    <mergeCell ref="E16:F16"/>
    <mergeCell ref="G20:G21"/>
    <mergeCell ref="H20:H21"/>
    <mergeCell ref="I20:I21"/>
  </mergeCells>
  <phoneticPr fontId="3"/>
  <pageMargins left="0.7" right="0.7" top="0.75" bottom="0.75" header="0.3" footer="0.3"/>
  <pageSetup paperSize="9" scale="7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view="pageBreakPreview" zoomScaleNormal="100" zoomScaleSheetLayoutView="100" workbookViewId="0">
      <selection activeCell="A17" sqref="A17"/>
    </sheetView>
  </sheetViews>
  <sheetFormatPr defaultRowHeight="18" customHeight="1" x14ac:dyDescent="0.35"/>
  <cols>
    <col min="1" max="1" width="50.375" style="156" bestFit="1" customWidth="1"/>
    <col min="2" max="2" width="11" style="157" bestFit="1" customWidth="1"/>
    <col min="3" max="3" width="45.625" style="156" customWidth="1"/>
    <col min="4" max="16384" width="9" style="157"/>
  </cols>
  <sheetData>
    <row r="1" spans="1:3" ht="18" customHeight="1" x14ac:dyDescent="0.35">
      <c r="A1" s="156">
        <f>収支報告書!A4</f>
        <v>0</v>
      </c>
    </row>
    <row r="2" spans="1:3" ht="18" customHeight="1" x14ac:dyDescent="0.35">
      <c r="A2" s="156">
        <f>収支報告書!A6</f>
        <v>0</v>
      </c>
    </row>
    <row r="3" spans="1:3" ht="18" customHeight="1" x14ac:dyDescent="0.35">
      <c r="A3" s="156">
        <f>収支報告書!A8</f>
        <v>0</v>
      </c>
    </row>
    <row r="5" spans="1:3" ht="18" customHeight="1" x14ac:dyDescent="0.35">
      <c r="A5" s="178" t="s">
        <v>226</v>
      </c>
      <c r="B5" s="178"/>
      <c r="C5" s="178"/>
    </row>
    <row r="7" spans="1:3" s="161" customFormat="1" ht="18" customHeight="1" thickBot="1" x14ac:dyDescent="0.2">
      <c r="A7" s="158" t="s">
        <v>19</v>
      </c>
      <c r="B7" s="159" t="s">
        <v>20</v>
      </c>
      <c r="C7" s="160" t="s">
        <v>205</v>
      </c>
    </row>
    <row r="8" spans="1:3" ht="18" customHeight="1" x14ac:dyDescent="0.35">
      <c r="A8" s="162" t="s">
        <v>138</v>
      </c>
      <c r="B8" s="163">
        <f>+収支報告書!X19</f>
        <v>0.93333333333333335</v>
      </c>
      <c r="C8" s="164"/>
    </row>
    <row r="9" spans="1:3" ht="18" customHeight="1" x14ac:dyDescent="0.35">
      <c r="A9" s="162" t="s">
        <v>142</v>
      </c>
      <c r="B9" s="165">
        <f>+収支報告書!X20</f>
        <v>1.0720000000000001</v>
      </c>
      <c r="C9" s="166"/>
    </row>
    <row r="10" spans="1:3" ht="18" customHeight="1" x14ac:dyDescent="0.35">
      <c r="A10" s="162" t="s">
        <v>143</v>
      </c>
      <c r="B10" s="165">
        <f>+収支報告書!X21</f>
        <v>0.95</v>
      </c>
      <c r="C10" s="166"/>
    </row>
    <row r="11" spans="1:3" ht="18" customHeight="1" x14ac:dyDescent="0.35">
      <c r="A11" s="167" t="s">
        <v>88</v>
      </c>
      <c r="B11" s="168">
        <f>収支報告書!X25</f>
        <v>1.0386933079606724</v>
      </c>
      <c r="C11" s="169"/>
    </row>
    <row r="12" spans="1:3" ht="18" customHeight="1" x14ac:dyDescent="0.35">
      <c r="A12" s="167" t="s">
        <v>91</v>
      </c>
      <c r="B12" s="168">
        <f>収支報告書!X35</f>
        <v>0.97476768777827949</v>
      </c>
      <c r="C12" s="169"/>
    </row>
    <row r="13" spans="1:3" ht="18" customHeight="1" x14ac:dyDescent="0.35">
      <c r="A13" s="167" t="s">
        <v>89</v>
      </c>
      <c r="B13" s="168">
        <f>収支報告書!X41</f>
        <v>0.91294444444444445</v>
      </c>
      <c r="C13" s="169"/>
    </row>
    <row r="14" spans="1:3" ht="18" customHeight="1" x14ac:dyDescent="0.35">
      <c r="A14" s="167" t="s">
        <v>140</v>
      </c>
      <c r="B14" s="168">
        <f>収支報告書!X42</f>
        <v>0.96428757398503806</v>
      </c>
      <c r="C14" s="169"/>
    </row>
    <row r="15" spans="1:3" ht="18" customHeight="1" x14ac:dyDescent="0.35">
      <c r="A15" s="167" t="s">
        <v>90</v>
      </c>
      <c r="B15" s="168">
        <f>収支報告書!X43</f>
        <v>0.90000486003110425</v>
      </c>
      <c r="C15" s="169"/>
    </row>
    <row r="16" spans="1:3" ht="18" customHeight="1" x14ac:dyDescent="0.35">
      <c r="A16" s="167" t="s">
        <v>92</v>
      </c>
      <c r="B16" s="168">
        <f>収支報告書!X48</f>
        <v>0.99051877041050618</v>
      </c>
      <c r="C16" s="169"/>
    </row>
    <row r="17" spans="1:3" ht="18" customHeight="1" x14ac:dyDescent="0.35">
      <c r="A17" s="167" t="s">
        <v>141</v>
      </c>
      <c r="B17" s="168">
        <f>収支報告書!X49</f>
        <v>0.97297439299107469</v>
      </c>
      <c r="C17" s="170"/>
    </row>
    <row r="18" spans="1:3" ht="18" customHeight="1" x14ac:dyDescent="0.35">
      <c r="A18" s="171" t="s">
        <v>196</v>
      </c>
      <c r="B18" s="168">
        <f>収支報告書!X52</f>
        <v>1.000113017077072</v>
      </c>
      <c r="C18" s="170"/>
    </row>
    <row r="19" spans="1:3" ht="18" customHeight="1" thickBot="1" x14ac:dyDescent="0.4">
      <c r="A19" s="171" t="s">
        <v>197</v>
      </c>
      <c r="B19" s="172">
        <f>収支報告書!X53</f>
        <v>1</v>
      </c>
      <c r="C19" s="170"/>
    </row>
    <row r="20" spans="1:3" ht="18" customHeight="1" thickTop="1" x14ac:dyDescent="0.35">
      <c r="A20" s="173" t="s">
        <v>93</v>
      </c>
      <c r="B20" s="174">
        <f>収支報告書!X55</f>
        <v>0.99963599529671832</v>
      </c>
      <c r="C20" s="175"/>
    </row>
    <row r="21" spans="1:3" ht="18" customHeight="1" x14ac:dyDescent="0.35">
      <c r="A21" s="176" t="s">
        <v>139</v>
      </c>
      <c r="B21" s="177"/>
      <c r="C21" s="177"/>
    </row>
  </sheetData>
  <mergeCells count="2">
    <mergeCell ref="A5:C5"/>
    <mergeCell ref="A21:C21"/>
  </mergeCells>
  <phoneticPr fontId="3"/>
  <printOptions horizontalCentered="1"/>
  <pageMargins left="0.78740157480314965" right="0.78740157480314965" top="0.98425196850393704" bottom="0.98425196850393704" header="0.51181102362204722" footer="0.51181102362204722"/>
  <pageSetup paperSize="9" scale="11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3:D23"/>
  <sheetViews>
    <sheetView showGridLines="0" view="pageBreakPreview" zoomScaleNormal="100" zoomScaleSheetLayoutView="100" workbookViewId="0">
      <selection activeCell="C6" sqref="C6"/>
    </sheetView>
  </sheetViews>
  <sheetFormatPr defaultRowHeight="18" customHeight="1" x14ac:dyDescent="0.4"/>
  <cols>
    <col min="1" max="1" width="3.375" style="180" customWidth="1"/>
    <col min="2" max="2" width="19" style="180" customWidth="1"/>
    <col min="3" max="3" width="55.25" style="180" customWidth="1"/>
    <col min="4" max="16384" width="9" style="180"/>
  </cols>
  <sheetData>
    <row r="3" spans="2:3" ht="18" customHeight="1" x14ac:dyDescent="0.4">
      <c r="B3" s="179" t="s">
        <v>16</v>
      </c>
      <c r="C3" s="179"/>
    </row>
    <row r="10" spans="2:3" ht="18" customHeight="1" x14ac:dyDescent="0.4">
      <c r="B10" s="180" t="s">
        <v>6</v>
      </c>
      <c r="C10" s="181">
        <f>収支報告書!A4</f>
        <v>0</v>
      </c>
    </row>
    <row r="11" spans="2:3" ht="18" customHeight="1" x14ac:dyDescent="0.4">
      <c r="C11" s="182"/>
    </row>
    <row r="12" spans="2:3" ht="18" customHeight="1" x14ac:dyDescent="0.4">
      <c r="C12" s="182"/>
    </row>
    <row r="13" spans="2:3" ht="18" customHeight="1" x14ac:dyDescent="0.4">
      <c r="C13" s="182"/>
    </row>
    <row r="14" spans="2:3" ht="18" customHeight="1" x14ac:dyDescent="0.4">
      <c r="B14" s="180" t="s">
        <v>7</v>
      </c>
      <c r="C14" s="181">
        <f>収支報告書!A6</f>
        <v>0</v>
      </c>
    </row>
    <row r="15" spans="2:3" ht="18" customHeight="1" x14ac:dyDescent="0.4">
      <c r="C15" s="182"/>
    </row>
    <row r="16" spans="2:3" ht="18" customHeight="1" x14ac:dyDescent="0.4">
      <c r="C16" s="182"/>
    </row>
    <row r="17" spans="2:4" ht="18" customHeight="1" x14ac:dyDescent="0.4">
      <c r="C17" s="182"/>
    </row>
    <row r="18" spans="2:4" ht="18" customHeight="1" x14ac:dyDescent="0.4">
      <c r="B18" s="180" t="s">
        <v>8</v>
      </c>
      <c r="C18" s="181">
        <f>収支報告書!A8</f>
        <v>0</v>
      </c>
    </row>
    <row r="19" spans="2:4" ht="18" customHeight="1" x14ac:dyDescent="0.4">
      <c r="C19" s="182"/>
    </row>
    <row r="21" spans="2:4" ht="18" customHeight="1" x14ac:dyDescent="0.4">
      <c r="B21" s="183" t="s">
        <v>133</v>
      </c>
      <c r="C21" s="183"/>
      <c r="D21" s="183"/>
    </row>
    <row r="22" spans="2:4" ht="18" customHeight="1" x14ac:dyDescent="0.4">
      <c r="B22" s="183" t="s">
        <v>132</v>
      </c>
      <c r="C22" s="183"/>
      <c r="D22" s="183"/>
    </row>
    <row r="23" spans="2:4" ht="18" customHeight="1" x14ac:dyDescent="0.4">
      <c r="B23" s="183" t="s">
        <v>134</v>
      </c>
      <c r="C23" s="183"/>
      <c r="D23" s="183"/>
    </row>
  </sheetData>
  <mergeCells count="1">
    <mergeCell ref="B3:C3"/>
  </mergeCells>
  <phoneticPr fontId="3"/>
  <pageMargins left="1.1811023622047245" right="0.78740157480314965" top="2.3622047244094491" bottom="0.98425196850393704"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view="pageBreakPreview" zoomScaleNormal="100" zoomScaleSheetLayoutView="100" workbookViewId="0">
      <selection activeCell="C80" sqref="C80"/>
    </sheetView>
  </sheetViews>
  <sheetFormatPr defaultRowHeight="18" customHeight="1" x14ac:dyDescent="0.15"/>
  <cols>
    <col min="1" max="1" width="11.875" style="184" bestFit="1" customWidth="1"/>
    <col min="2" max="2" width="5.625" style="185" customWidth="1"/>
    <col min="3" max="3" width="9.75" style="185" bestFit="1" customWidth="1"/>
    <col min="4" max="4" width="16.375" style="185" bestFit="1" customWidth="1"/>
    <col min="5" max="5" width="31.875" style="186" customWidth="1"/>
    <col min="6" max="6" width="13.625" style="187" customWidth="1"/>
    <col min="7" max="7" width="5.75" style="187" bestFit="1" customWidth="1"/>
    <col min="8" max="8" width="7.75" style="187" bestFit="1" customWidth="1"/>
    <col min="9" max="9" width="16.625" style="185" bestFit="1" customWidth="1"/>
    <col min="10" max="10" width="9" style="185"/>
    <col min="11" max="11" width="23" style="185" customWidth="1"/>
    <col min="12" max="12" width="18.75" style="185" customWidth="1"/>
    <col min="13" max="13" width="13.875" style="185" customWidth="1"/>
    <col min="14" max="14" width="10" style="185" customWidth="1"/>
    <col min="15" max="15" width="9" style="185"/>
    <col min="16" max="16" width="17.625" style="185" customWidth="1"/>
    <col min="17" max="16384" width="9" style="185"/>
  </cols>
  <sheetData>
    <row r="1" spans="1:12" ht="18" customHeight="1" x14ac:dyDescent="0.15">
      <c r="I1" s="188">
        <f>'証憑一覧表　表紙'!C10</f>
        <v>0</v>
      </c>
    </row>
    <row r="2" spans="1:12" ht="18" customHeight="1" x14ac:dyDescent="0.15">
      <c r="I2" s="188">
        <f>'証憑一覧表　表紙'!C14</f>
        <v>0</v>
      </c>
    </row>
    <row r="3" spans="1:12" ht="18" customHeight="1" x14ac:dyDescent="0.15">
      <c r="I3" s="188">
        <f>'証憑一覧表　表紙'!C18</f>
        <v>0</v>
      </c>
    </row>
    <row r="4" spans="1:12" ht="18" customHeight="1" x14ac:dyDescent="0.15">
      <c r="A4" s="185" t="s">
        <v>37</v>
      </c>
    </row>
    <row r="5" spans="1:12" ht="18" customHeight="1" x14ac:dyDescent="0.15">
      <c r="A5" s="185" t="s">
        <v>40</v>
      </c>
    </row>
    <row r="7" spans="1:12" ht="18" customHeight="1" x14ac:dyDescent="0.15">
      <c r="A7" s="189" t="s">
        <v>42</v>
      </c>
      <c r="B7" s="190" t="s">
        <v>94</v>
      </c>
      <c r="C7" s="191"/>
      <c r="D7" s="191"/>
      <c r="E7" s="191"/>
      <c r="F7" s="192"/>
      <c r="G7" s="192"/>
      <c r="H7" s="192"/>
      <c r="I7" s="193"/>
    </row>
    <row r="8" spans="1:12" s="198" customFormat="1" ht="36" customHeight="1" x14ac:dyDescent="0.15">
      <c r="A8" s="194" t="s">
        <v>9</v>
      </c>
      <c r="B8" s="195" t="s">
        <v>0</v>
      </c>
      <c r="C8" s="195" t="s">
        <v>1</v>
      </c>
      <c r="D8" s="195" t="s">
        <v>5</v>
      </c>
      <c r="E8" s="195" t="s">
        <v>2</v>
      </c>
      <c r="F8" s="196" t="s">
        <v>17</v>
      </c>
      <c r="G8" s="195" t="s">
        <v>72</v>
      </c>
      <c r="H8" s="195" t="s">
        <v>71</v>
      </c>
      <c r="I8" s="197" t="s">
        <v>43</v>
      </c>
      <c r="L8" s="184"/>
    </row>
    <row r="9" spans="1:12" ht="18" customHeight="1" x14ac:dyDescent="0.15">
      <c r="A9" s="199" t="s">
        <v>10</v>
      </c>
      <c r="B9" s="200">
        <v>1</v>
      </c>
      <c r="C9" s="201"/>
      <c r="D9" s="202"/>
      <c r="E9" s="203"/>
      <c r="F9" s="204"/>
      <c r="G9" s="205"/>
      <c r="H9" s="204"/>
      <c r="I9" s="206">
        <v>2800000</v>
      </c>
      <c r="J9" s="207"/>
      <c r="K9" s="208"/>
    </row>
    <row r="10" spans="1:12" ht="18" customHeight="1" x14ac:dyDescent="0.15">
      <c r="A10" s="199" t="s">
        <v>10</v>
      </c>
      <c r="B10" s="209">
        <v>2</v>
      </c>
      <c r="C10" s="210"/>
      <c r="D10" s="211"/>
      <c r="E10" s="212"/>
      <c r="F10" s="213"/>
      <c r="G10" s="214"/>
      <c r="H10" s="213"/>
      <c r="I10" s="215"/>
      <c r="J10" s="207"/>
      <c r="K10" s="208"/>
    </row>
    <row r="11" spans="1:12" ht="18" customHeight="1" x14ac:dyDescent="0.15">
      <c r="A11" s="199" t="s">
        <v>10</v>
      </c>
      <c r="B11" s="209">
        <v>3</v>
      </c>
      <c r="C11" s="210"/>
      <c r="D11" s="211"/>
      <c r="E11" s="212"/>
      <c r="F11" s="213"/>
      <c r="G11" s="214"/>
      <c r="H11" s="213"/>
      <c r="I11" s="215"/>
      <c r="J11" s="207"/>
      <c r="K11" s="208"/>
    </row>
    <row r="12" spans="1:12" ht="18" customHeight="1" x14ac:dyDescent="0.15">
      <c r="A12" s="199" t="s">
        <v>10</v>
      </c>
      <c r="B12" s="209">
        <v>4</v>
      </c>
      <c r="C12" s="210"/>
      <c r="D12" s="211"/>
      <c r="E12" s="216"/>
      <c r="F12" s="213"/>
      <c r="G12" s="214"/>
      <c r="H12" s="213"/>
      <c r="I12" s="215"/>
      <c r="J12" s="207"/>
      <c r="K12" s="208"/>
    </row>
    <row r="13" spans="1:12" ht="18" customHeight="1" x14ac:dyDescent="0.15">
      <c r="A13" s="199" t="s">
        <v>10</v>
      </c>
      <c r="B13" s="209">
        <v>5</v>
      </c>
      <c r="C13" s="210"/>
      <c r="D13" s="211"/>
      <c r="E13" s="212"/>
      <c r="F13" s="213"/>
      <c r="G13" s="214"/>
      <c r="H13" s="213"/>
      <c r="I13" s="215"/>
      <c r="J13" s="207"/>
      <c r="K13" s="208"/>
    </row>
    <row r="14" spans="1:12" ht="18" customHeight="1" x14ac:dyDescent="0.15">
      <c r="A14" s="199" t="s">
        <v>10</v>
      </c>
      <c r="B14" s="209">
        <v>6</v>
      </c>
      <c r="C14" s="210"/>
      <c r="D14" s="211"/>
      <c r="E14" s="212"/>
      <c r="F14" s="213"/>
      <c r="G14" s="214"/>
      <c r="H14" s="213"/>
      <c r="I14" s="215"/>
    </row>
    <row r="15" spans="1:12" ht="18" customHeight="1" x14ac:dyDescent="0.15">
      <c r="A15" s="199" t="s">
        <v>10</v>
      </c>
      <c r="B15" s="209">
        <v>7</v>
      </c>
      <c r="C15" s="210"/>
      <c r="D15" s="211"/>
      <c r="E15" s="212"/>
      <c r="F15" s="213"/>
      <c r="G15" s="214"/>
      <c r="H15" s="213"/>
      <c r="I15" s="215"/>
    </row>
    <row r="16" spans="1:12" ht="18" customHeight="1" x14ac:dyDescent="0.15">
      <c r="A16" s="199" t="s">
        <v>10</v>
      </c>
      <c r="B16" s="209">
        <v>8</v>
      </c>
      <c r="C16" s="210"/>
      <c r="D16" s="211"/>
      <c r="E16" s="212"/>
      <c r="F16" s="213"/>
      <c r="G16" s="214"/>
      <c r="H16" s="213"/>
      <c r="I16" s="215"/>
    </row>
    <row r="17" spans="1:14" s="208" customFormat="1" ht="18" customHeight="1" x14ac:dyDescent="0.15">
      <c r="A17" s="199" t="s">
        <v>10</v>
      </c>
      <c r="B17" s="209">
        <v>9</v>
      </c>
      <c r="C17" s="210"/>
      <c r="D17" s="211"/>
      <c r="E17" s="212"/>
      <c r="F17" s="213"/>
      <c r="G17" s="214"/>
      <c r="H17" s="213"/>
      <c r="I17" s="215"/>
      <c r="J17" s="185"/>
      <c r="K17" s="185"/>
      <c r="L17" s="185"/>
      <c r="M17" s="185"/>
      <c r="N17" s="185"/>
    </row>
    <row r="18" spans="1:14" ht="18" customHeight="1" x14ac:dyDescent="0.15">
      <c r="A18" s="199" t="s">
        <v>10</v>
      </c>
      <c r="B18" s="209">
        <v>10</v>
      </c>
      <c r="C18" s="210"/>
      <c r="D18" s="211"/>
      <c r="E18" s="212"/>
      <c r="F18" s="213"/>
      <c r="G18" s="214"/>
      <c r="H18" s="213"/>
      <c r="I18" s="215"/>
    </row>
    <row r="19" spans="1:14" ht="18" customHeight="1" x14ac:dyDescent="0.15">
      <c r="A19" s="199" t="s">
        <v>10</v>
      </c>
      <c r="B19" s="209">
        <v>11</v>
      </c>
      <c r="C19" s="210"/>
      <c r="D19" s="211"/>
      <c r="E19" s="212"/>
      <c r="F19" s="213"/>
      <c r="G19" s="214"/>
      <c r="H19" s="213"/>
      <c r="I19" s="215"/>
    </row>
    <row r="20" spans="1:14" ht="18" customHeight="1" x14ac:dyDescent="0.15">
      <c r="A20" s="199" t="s">
        <v>10</v>
      </c>
      <c r="B20" s="209">
        <v>12</v>
      </c>
      <c r="C20" s="210"/>
      <c r="D20" s="211"/>
      <c r="E20" s="212"/>
      <c r="F20" s="213"/>
      <c r="G20" s="214"/>
      <c r="H20" s="213"/>
      <c r="I20" s="215"/>
    </row>
    <row r="21" spans="1:14" ht="18" customHeight="1" x14ac:dyDescent="0.15">
      <c r="A21" s="199" t="s">
        <v>10</v>
      </c>
      <c r="B21" s="209">
        <v>13</v>
      </c>
      <c r="C21" s="210"/>
      <c r="D21" s="211"/>
      <c r="E21" s="212"/>
      <c r="F21" s="213"/>
      <c r="G21" s="214"/>
      <c r="H21" s="213"/>
      <c r="I21" s="215"/>
    </row>
    <row r="22" spans="1:14" ht="18" customHeight="1" x14ac:dyDescent="0.15">
      <c r="A22" s="199" t="s">
        <v>10</v>
      </c>
      <c r="B22" s="209">
        <v>14</v>
      </c>
      <c r="C22" s="210"/>
      <c r="D22" s="211"/>
      <c r="E22" s="212"/>
      <c r="F22" s="213"/>
      <c r="G22" s="214"/>
      <c r="H22" s="213"/>
      <c r="I22" s="215"/>
    </row>
    <row r="23" spans="1:14" ht="18" customHeight="1" x14ac:dyDescent="0.15">
      <c r="A23" s="199" t="s">
        <v>10</v>
      </c>
      <c r="B23" s="209">
        <v>15</v>
      </c>
      <c r="C23" s="210"/>
      <c r="D23" s="211"/>
      <c r="E23" s="212"/>
      <c r="F23" s="213"/>
      <c r="G23" s="214"/>
      <c r="H23" s="213"/>
      <c r="I23" s="215"/>
    </row>
    <row r="24" spans="1:14" ht="18" customHeight="1" x14ac:dyDescent="0.15">
      <c r="A24" s="199" t="s">
        <v>10</v>
      </c>
      <c r="B24" s="209">
        <v>16</v>
      </c>
      <c r="C24" s="210"/>
      <c r="D24" s="211"/>
      <c r="E24" s="212"/>
      <c r="F24" s="213"/>
      <c r="G24" s="214"/>
      <c r="H24" s="213"/>
      <c r="I24" s="215"/>
    </row>
    <row r="25" spans="1:14" ht="18" customHeight="1" x14ac:dyDescent="0.15">
      <c r="A25" s="199" t="s">
        <v>10</v>
      </c>
      <c r="B25" s="209">
        <v>17</v>
      </c>
      <c r="C25" s="210"/>
      <c r="D25" s="211"/>
      <c r="E25" s="212"/>
      <c r="F25" s="213"/>
      <c r="G25" s="214"/>
      <c r="H25" s="213"/>
      <c r="I25" s="215"/>
    </row>
    <row r="26" spans="1:14" ht="18" customHeight="1" x14ac:dyDescent="0.15">
      <c r="A26" s="199" t="s">
        <v>10</v>
      </c>
      <c r="B26" s="209">
        <v>18</v>
      </c>
      <c r="C26" s="210"/>
      <c r="D26" s="211"/>
      <c r="E26" s="212"/>
      <c r="F26" s="213"/>
      <c r="G26" s="214"/>
      <c r="H26" s="213"/>
      <c r="I26" s="215"/>
    </row>
    <row r="27" spans="1:14" ht="18" customHeight="1" x14ac:dyDescent="0.15">
      <c r="A27" s="199" t="s">
        <v>10</v>
      </c>
      <c r="B27" s="209">
        <v>19</v>
      </c>
      <c r="C27" s="210"/>
      <c r="D27" s="211"/>
      <c r="E27" s="212"/>
      <c r="F27" s="213"/>
      <c r="G27" s="214"/>
      <c r="H27" s="213"/>
      <c r="I27" s="215"/>
    </row>
    <row r="28" spans="1:14" ht="18" customHeight="1" x14ac:dyDescent="0.15">
      <c r="A28" s="199" t="s">
        <v>10</v>
      </c>
      <c r="B28" s="209">
        <v>20</v>
      </c>
      <c r="C28" s="210"/>
      <c r="D28" s="211"/>
      <c r="E28" s="212"/>
      <c r="F28" s="213"/>
      <c r="G28" s="214"/>
      <c r="H28" s="213"/>
      <c r="I28" s="215"/>
    </row>
    <row r="29" spans="1:14" ht="18" customHeight="1" thickBot="1" x14ac:dyDescent="0.2">
      <c r="A29" s="217" t="s">
        <v>105</v>
      </c>
      <c r="B29" s="218"/>
      <c r="C29" s="218"/>
      <c r="D29" s="218"/>
      <c r="E29" s="218"/>
      <c r="F29" s="218"/>
      <c r="G29" s="218"/>
      <c r="H29" s="218"/>
      <c r="I29" s="219">
        <f>SUM(I9:I28)</f>
        <v>2800000</v>
      </c>
    </row>
    <row r="30" spans="1:14" ht="18" customHeight="1" thickTop="1" x14ac:dyDescent="0.15">
      <c r="A30" s="220"/>
      <c r="B30" s="208"/>
      <c r="C30" s="220"/>
      <c r="D30" s="220"/>
      <c r="E30" s="221"/>
      <c r="F30" s="222"/>
      <c r="G30" s="223"/>
      <c r="H30" s="223"/>
      <c r="I30" s="222"/>
    </row>
    <row r="31" spans="1:14" ht="18" customHeight="1" x14ac:dyDescent="0.15">
      <c r="A31" s="224" t="s">
        <v>42</v>
      </c>
      <c r="B31" s="225" t="s">
        <v>66</v>
      </c>
      <c r="C31" s="225"/>
      <c r="D31" s="225"/>
      <c r="E31" s="225"/>
      <c r="F31" s="226"/>
      <c r="G31" s="226"/>
      <c r="H31" s="226"/>
      <c r="I31" s="227"/>
    </row>
    <row r="32" spans="1:14" s="198" customFormat="1" ht="36" customHeight="1" x14ac:dyDescent="0.15">
      <c r="A32" s="194" t="s">
        <v>9</v>
      </c>
      <c r="B32" s="195" t="s">
        <v>0</v>
      </c>
      <c r="C32" s="195" t="s">
        <v>1</v>
      </c>
      <c r="D32" s="195" t="s">
        <v>5</v>
      </c>
      <c r="E32" s="195" t="s">
        <v>2</v>
      </c>
      <c r="F32" s="196" t="s">
        <v>17</v>
      </c>
      <c r="G32" s="195" t="s">
        <v>72</v>
      </c>
      <c r="H32" s="195" t="s">
        <v>71</v>
      </c>
      <c r="I32" s="197" t="s">
        <v>43</v>
      </c>
      <c r="L32" s="184"/>
    </row>
    <row r="33" spans="1:14" ht="18" customHeight="1" x14ac:dyDescent="0.15">
      <c r="A33" s="199" t="s">
        <v>11</v>
      </c>
      <c r="B33" s="200">
        <v>1</v>
      </c>
      <c r="C33" s="201"/>
      <c r="D33" s="202"/>
      <c r="E33" s="203"/>
      <c r="F33" s="204"/>
      <c r="G33" s="205"/>
      <c r="H33" s="228"/>
      <c r="I33" s="206">
        <v>2680000</v>
      </c>
      <c r="J33" s="207"/>
      <c r="K33" s="208"/>
    </row>
    <row r="34" spans="1:14" ht="18" customHeight="1" x14ac:dyDescent="0.15">
      <c r="A34" s="199" t="s">
        <v>11</v>
      </c>
      <c r="B34" s="209">
        <v>2</v>
      </c>
      <c r="C34" s="210"/>
      <c r="D34" s="211"/>
      <c r="E34" s="212"/>
      <c r="F34" s="213"/>
      <c r="G34" s="214"/>
      <c r="H34" s="229"/>
      <c r="I34" s="215"/>
      <c r="J34" s="207"/>
      <c r="K34" s="208"/>
    </row>
    <row r="35" spans="1:14" ht="18" customHeight="1" x14ac:dyDescent="0.15">
      <c r="A35" s="199" t="s">
        <v>11</v>
      </c>
      <c r="B35" s="209">
        <v>3</v>
      </c>
      <c r="C35" s="210"/>
      <c r="D35" s="211"/>
      <c r="E35" s="212"/>
      <c r="F35" s="213"/>
      <c r="G35" s="214"/>
      <c r="H35" s="229"/>
      <c r="I35" s="215"/>
      <c r="J35" s="207"/>
      <c r="K35" s="208"/>
    </row>
    <row r="36" spans="1:14" ht="18" customHeight="1" x14ac:dyDescent="0.15">
      <c r="A36" s="199" t="s">
        <v>11</v>
      </c>
      <c r="B36" s="209">
        <v>4</v>
      </c>
      <c r="C36" s="210"/>
      <c r="D36" s="211"/>
      <c r="E36" s="216"/>
      <c r="F36" s="213"/>
      <c r="G36" s="214"/>
      <c r="H36" s="229"/>
      <c r="I36" s="215"/>
      <c r="J36" s="207"/>
      <c r="K36" s="208"/>
    </row>
    <row r="37" spans="1:14" ht="18" customHeight="1" x14ac:dyDescent="0.15">
      <c r="A37" s="199" t="s">
        <v>11</v>
      </c>
      <c r="B37" s="209">
        <v>5</v>
      </c>
      <c r="C37" s="210"/>
      <c r="D37" s="211"/>
      <c r="E37" s="212"/>
      <c r="F37" s="213"/>
      <c r="G37" s="214"/>
      <c r="H37" s="229"/>
      <c r="I37" s="215"/>
      <c r="J37" s="207"/>
      <c r="K37" s="208"/>
    </row>
    <row r="38" spans="1:14" ht="18" customHeight="1" x14ac:dyDescent="0.15">
      <c r="A38" s="199" t="s">
        <v>11</v>
      </c>
      <c r="B38" s="209">
        <v>6</v>
      </c>
      <c r="C38" s="210"/>
      <c r="D38" s="211"/>
      <c r="E38" s="212"/>
      <c r="F38" s="213"/>
      <c r="G38" s="214"/>
      <c r="H38" s="229"/>
      <c r="I38" s="215"/>
    </row>
    <row r="39" spans="1:14" ht="18" customHeight="1" x14ac:dyDescent="0.15">
      <c r="A39" s="199" t="s">
        <v>11</v>
      </c>
      <c r="B39" s="209">
        <v>7</v>
      </c>
      <c r="C39" s="210"/>
      <c r="D39" s="211"/>
      <c r="E39" s="212"/>
      <c r="F39" s="213"/>
      <c r="G39" s="214"/>
      <c r="H39" s="229"/>
      <c r="I39" s="215"/>
    </row>
    <row r="40" spans="1:14" ht="18" customHeight="1" x14ac:dyDescent="0.15">
      <c r="A40" s="199" t="s">
        <v>11</v>
      </c>
      <c r="B40" s="209">
        <v>8</v>
      </c>
      <c r="C40" s="210"/>
      <c r="D40" s="211"/>
      <c r="E40" s="212"/>
      <c r="F40" s="213"/>
      <c r="G40" s="214"/>
      <c r="H40" s="229"/>
      <c r="I40" s="215"/>
    </row>
    <row r="41" spans="1:14" s="208" customFormat="1" ht="18" customHeight="1" x14ac:dyDescent="0.15">
      <c r="A41" s="199" t="s">
        <v>11</v>
      </c>
      <c r="B41" s="209">
        <v>9</v>
      </c>
      <c r="C41" s="210"/>
      <c r="D41" s="211"/>
      <c r="E41" s="212"/>
      <c r="F41" s="213"/>
      <c r="G41" s="214"/>
      <c r="H41" s="229"/>
      <c r="I41" s="215"/>
      <c r="J41" s="185"/>
      <c r="K41" s="185"/>
      <c r="L41" s="185"/>
      <c r="M41" s="185"/>
      <c r="N41" s="185"/>
    </row>
    <row r="42" spans="1:14" ht="18" customHeight="1" x14ac:dyDescent="0.15">
      <c r="A42" s="199" t="s">
        <v>11</v>
      </c>
      <c r="B42" s="209">
        <v>10</v>
      </c>
      <c r="C42" s="210"/>
      <c r="D42" s="211"/>
      <c r="E42" s="212"/>
      <c r="F42" s="213"/>
      <c r="G42" s="214"/>
      <c r="H42" s="229"/>
      <c r="I42" s="215"/>
    </row>
    <row r="43" spans="1:14" ht="18" customHeight="1" x14ac:dyDescent="0.15">
      <c r="A43" s="199" t="s">
        <v>11</v>
      </c>
      <c r="B43" s="209">
        <v>11</v>
      </c>
      <c r="C43" s="210"/>
      <c r="D43" s="211"/>
      <c r="E43" s="212"/>
      <c r="F43" s="213"/>
      <c r="G43" s="214"/>
      <c r="H43" s="229"/>
      <c r="I43" s="215"/>
    </row>
    <row r="44" spans="1:14" ht="18" customHeight="1" x14ac:dyDescent="0.15">
      <c r="A44" s="199" t="s">
        <v>11</v>
      </c>
      <c r="B44" s="209">
        <v>12</v>
      </c>
      <c r="C44" s="210"/>
      <c r="D44" s="211"/>
      <c r="E44" s="212"/>
      <c r="F44" s="213"/>
      <c r="G44" s="214"/>
      <c r="H44" s="229"/>
      <c r="I44" s="215"/>
    </row>
    <row r="45" spans="1:14" ht="18" customHeight="1" x14ac:dyDescent="0.15">
      <c r="A45" s="199" t="s">
        <v>11</v>
      </c>
      <c r="B45" s="209">
        <v>13</v>
      </c>
      <c r="C45" s="210"/>
      <c r="D45" s="211"/>
      <c r="E45" s="212"/>
      <c r="F45" s="213"/>
      <c r="G45" s="214"/>
      <c r="H45" s="229"/>
      <c r="I45" s="215"/>
    </row>
    <row r="46" spans="1:14" ht="18" customHeight="1" x14ac:dyDescent="0.15">
      <c r="A46" s="199" t="s">
        <v>11</v>
      </c>
      <c r="B46" s="209">
        <v>14</v>
      </c>
      <c r="C46" s="210"/>
      <c r="D46" s="211"/>
      <c r="E46" s="212"/>
      <c r="F46" s="213"/>
      <c r="G46" s="214"/>
      <c r="H46" s="229"/>
      <c r="I46" s="215"/>
    </row>
    <row r="47" spans="1:14" ht="18" customHeight="1" x14ac:dyDescent="0.15">
      <c r="A47" s="199" t="s">
        <v>11</v>
      </c>
      <c r="B47" s="209">
        <v>15</v>
      </c>
      <c r="C47" s="210"/>
      <c r="D47" s="211"/>
      <c r="E47" s="212"/>
      <c r="F47" s="213"/>
      <c r="G47" s="214"/>
      <c r="H47" s="229"/>
      <c r="I47" s="215"/>
    </row>
    <row r="48" spans="1:14" ht="18" customHeight="1" x14ac:dyDescent="0.15">
      <c r="A48" s="199" t="s">
        <v>11</v>
      </c>
      <c r="B48" s="209">
        <v>16</v>
      </c>
      <c r="C48" s="210"/>
      <c r="D48" s="211"/>
      <c r="E48" s="212"/>
      <c r="F48" s="213"/>
      <c r="G48" s="214"/>
      <c r="H48" s="229"/>
      <c r="I48" s="215"/>
    </row>
    <row r="49" spans="1:12" ht="18" customHeight="1" x14ac:dyDescent="0.15">
      <c r="A49" s="199" t="s">
        <v>11</v>
      </c>
      <c r="B49" s="209">
        <v>17</v>
      </c>
      <c r="C49" s="210"/>
      <c r="D49" s="211"/>
      <c r="E49" s="212"/>
      <c r="F49" s="213"/>
      <c r="G49" s="214"/>
      <c r="H49" s="229"/>
      <c r="I49" s="215"/>
    </row>
    <row r="50" spans="1:12" ht="18" customHeight="1" x14ac:dyDescent="0.15">
      <c r="A50" s="199" t="s">
        <v>11</v>
      </c>
      <c r="B50" s="209">
        <v>18</v>
      </c>
      <c r="C50" s="210"/>
      <c r="D50" s="211"/>
      <c r="E50" s="212"/>
      <c r="F50" s="213"/>
      <c r="G50" s="214"/>
      <c r="H50" s="229"/>
      <c r="I50" s="215"/>
    </row>
    <row r="51" spans="1:12" ht="18" customHeight="1" x14ac:dyDescent="0.15">
      <c r="A51" s="199" t="s">
        <v>11</v>
      </c>
      <c r="B51" s="209">
        <v>19</v>
      </c>
      <c r="C51" s="210"/>
      <c r="D51" s="211"/>
      <c r="E51" s="212"/>
      <c r="F51" s="213"/>
      <c r="G51" s="214"/>
      <c r="H51" s="229"/>
      <c r="I51" s="215"/>
    </row>
    <row r="52" spans="1:12" ht="18" customHeight="1" x14ac:dyDescent="0.15">
      <c r="A52" s="199" t="s">
        <v>11</v>
      </c>
      <c r="B52" s="209">
        <v>20</v>
      </c>
      <c r="C52" s="210"/>
      <c r="D52" s="211"/>
      <c r="E52" s="212"/>
      <c r="F52" s="213"/>
      <c r="G52" s="214"/>
      <c r="H52" s="229"/>
      <c r="I52" s="215"/>
    </row>
    <row r="53" spans="1:12" ht="18" customHeight="1" thickBot="1" x14ac:dyDescent="0.2">
      <c r="A53" s="230" t="s">
        <v>106</v>
      </c>
      <c r="B53" s="231"/>
      <c r="C53" s="231"/>
      <c r="D53" s="231"/>
      <c r="E53" s="231"/>
      <c r="F53" s="231"/>
      <c r="G53" s="231"/>
      <c r="H53" s="231"/>
      <c r="I53" s="232">
        <f>SUM(I33:I52)</f>
        <v>2680000</v>
      </c>
    </row>
    <row r="54" spans="1:12" ht="18" customHeight="1" thickTop="1" x14ac:dyDescent="0.15">
      <c r="A54" s="220"/>
      <c r="B54" s="208"/>
      <c r="C54" s="220"/>
      <c r="D54" s="220"/>
      <c r="E54" s="221"/>
      <c r="F54" s="222"/>
      <c r="G54" s="223"/>
      <c r="H54" s="207"/>
      <c r="I54" s="222"/>
    </row>
    <row r="55" spans="1:12" ht="18" customHeight="1" x14ac:dyDescent="0.15">
      <c r="A55" s="224" t="s">
        <v>42</v>
      </c>
      <c r="B55" s="225" t="s">
        <v>67</v>
      </c>
      <c r="C55" s="225"/>
      <c r="D55" s="225"/>
      <c r="E55" s="225"/>
      <c r="F55" s="226"/>
      <c r="G55" s="226"/>
      <c r="H55" s="226"/>
      <c r="I55" s="227"/>
    </row>
    <row r="56" spans="1:12" s="198" customFormat="1" ht="36" customHeight="1" x14ac:dyDescent="0.15">
      <c r="A56" s="194" t="s">
        <v>9</v>
      </c>
      <c r="B56" s="195" t="s">
        <v>0</v>
      </c>
      <c r="C56" s="195" t="s">
        <v>1</v>
      </c>
      <c r="D56" s="195" t="s">
        <v>5</v>
      </c>
      <c r="E56" s="195" t="s">
        <v>2</v>
      </c>
      <c r="F56" s="196" t="s">
        <v>17</v>
      </c>
      <c r="G56" s="195" t="s">
        <v>72</v>
      </c>
      <c r="H56" s="195" t="s">
        <v>71</v>
      </c>
      <c r="I56" s="197" t="s">
        <v>43</v>
      </c>
      <c r="L56" s="184"/>
    </row>
    <row r="57" spans="1:12" ht="18" customHeight="1" x14ac:dyDescent="0.15">
      <c r="A57" s="199" t="s">
        <v>12</v>
      </c>
      <c r="B57" s="200">
        <v>1</v>
      </c>
      <c r="C57" s="201"/>
      <c r="D57" s="202"/>
      <c r="E57" s="203"/>
      <c r="F57" s="204"/>
      <c r="G57" s="205"/>
      <c r="H57" s="204"/>
      <c r="I57" s="206">
        <v>1900000</v>
      </c>
      <c r="J57" s="207"/>
      <c r="K57" s="208"/>
    </row>
    <row r="58" spans="1:12" ht="18" customHeight="1" x14ac:dyDescent="0.15">
      <c r="A58" s="199" t="s">
        <v>12</v>
      </c>
      <c r="B58" s="209">
        <v>2</v>
      </c>
      <c r="C58" s="210"/>
      <c r="D58" s="211"/>
      <c r="E58" s="212"/>
      <c r="F58" s="213"/>
      <c r="G58" s="214"/>
      <c r="H58" s="213"/>
      <c r="I58" s="215"/>
      <c r="J58" s="207"/>
      <c r="K58" s="208"/>
    </row>
    <row r="59" spans="1:12" ht="18" customHeight="1" x14ac:dyDescent="0.15">
      <c r="A59" s="199" t="s">
        <v>12</v>
      </c>
      <c r="B59" s="209">
        <v>3</v>
      </c>
      <c r="C59" s="210"/>
      <c r="D59" s="211"/>
      <c r="E59" s="212"/>
      <c r="F59" s="213"/>
      <c r="G59" s="214"/>
      <c r="H59" s="213"/>
      <c r="I59" s="215"/>
      <c r="J59" s="207"/>
      <c r="K59" s="208"/>
    </row>
    <row r="60" spans="1:12" ht="18" customHeight="1" x14ac:dyDescent="0.15">
      <c r="A60" s="199" t="s">
        <v>12</v>
      </c>
      <c r="B60" s="209">
        <v>4</v>
      </c>
      <c r="C60" s="210"/>
      <c r="D60" s="211"/>
      <c r="E60" s="216"/>
      <c r="F60" s="213"/>
      <c r="G60" s="214"/>
      <c r="H60" s="213"/>
      <c r="I60" s="215"/>
      <c r="J60" s="207"/>
      <c r="K60" s="208"/>
    </row>
    <row r="61" spans="1:12" ht="18" customHeight="1" x14ac:dyDescent="0.15">
      <c r="A61" s="199" t="s">
        <v>12</v>
      </c>
      <c r="B61" s="209">
        <v>5</v>
      </c>
      <c r="C61" s="210"/>
      <c r="D61" s="211"/>
      <c r="E61" s="212"/>
      <c r="F61" s="213"/>
      <c r="G61" s="214"/>
      <c r="H61" s="213"/>
      <c r="I61" s="215"/>
      <c r="J61" s="207"/>
      <c r="K61" s="208"/>
    </row>
    <row r="62" spans="1:12" ht="18" customHeight="1" x14ac:dyDescent="0.15">
      <c r="A62" s="199" t="s">
        <v>12</v>
      </c>
      <c r="B62" s="209">
        <v>6</v>
      </c>
      <c r="C62" s="210"/>
      <c r="D62" s="211"/>
      <c r="E62" s="212"/>
      <c r="F62" s="213"/>
      <c r="G62" s="214"/>
      <c r="H62" s="213"/>
      <c r="I62" s="215"/>
    </row>
    <row r="63" spans="1:12" ht="18" customHeight="1" x14ac:dyDescent="0.15">
      <c r="A63" s="199" t="s">
        <v>12</v>
      </c>
      <c r="B63" s="209">
        <v>7</v>
      </c>
      <c r="C63" s="210"/>
      <c r="D63" s="211"/>
      <c r="E63" s="212"/>
      <c r="F63" s="213"/>
      <c r="G63" s="214"/>
      <c r="H63" s="213"/>
      <c r="I63" s="215"/>
    </row>
    <row r="64" spans="1:12" ht="18" customHeight="1" x14ac:dyDescent="0.15">
      <c r="A64" s="199" t="s">
        <v>12</v>
      </c>
      <c r="B64" s="209">
        <v>8</v>
      </c>
      <c r="C64" s="210"/>
      <c r="D64" s="211"/>
      <c r="E64" s="212"/>
      <c r="F64" s="213"/>
      <c r="G64" s="214"/>
      <c r="H64" s="213"/>
      <c r="I64" s="215"/>
    </row>
    <row r="65" spans="1:14" s="208" customFormat="1" ht="18" customHeight="1" x14ac:dyDescent="0.15">
      <c r="A65" s="199" t="s">
        <v>12</v>
      </c>
      <c r="B65" s="209">
        <v>9</v>
      </c>
      <c r="C65" s="210"/>
      <c r="D65" s="211"/>
      <c r="E65" s="212"/>
      <c r="F65" s="213"/>
      <c r="G65" s="214"/>
      <c r="H65" s="213"/>
      <c r="I65" s="215"/>
      <c r="J65" s="185"/>
      <c r="K65" s="185"/>
      <c r="L65" s="185"/>
      <c r="M65" s="185"/>
      <c r="N65" s="185"/>
    </row>
    <row r="66" spans="1:14" ht="18" customHeight="1" x14ac:dyDescent="0.15">
      <c r="A66" s="199" t="s">
        <v>12</v>
      </c>
      <c r="B66" s="209">
        <v>10</v>
      </c>
      <c r="C66" s="210"/>
      <c r="D66" s="211"/>
      <c r="E66" s="212"/>
      <c r="F66" s="213"/>
      <c r="G66" s="214"/>
      <c r="H66" s="213"/>
      <c r="I66" s="215"/>
    </row>
    <row r="67" spans="1:14" ht="18" customHeight="1" x14ac:dyDescent="0.15">
      <c r="A67" s="199" t="s">
        <v>12</v>
      </c>
      <c r="B67" s="209">
        <v>11</v>
      </c>
      <c r="C67" s="210"/>
      <c r="D67" s="211"/>
      <c r="E67" s="212"/>
      <c r="F67" s="213"/>
      <c r="G67" s="214"/>
      <c r="H67" s="213"/>
      <c r="I67" s="215"/>
    </row>
    <row r="68" spans="1:14" ht="18" customHeight="1" x14ac:dyDescent="0.15">
      <c r="A68" s="199" t="s">
        <v>12</v>
      </c>
      <c r="B68" s="209">
        <v>12</v>
      </c>
      <c r="C68" s="210"/>
      <c r="D68" s="211"/>
      <c r="E68" s="212"/>
      <c r="F68" s="213"/>
      <c r="G68" s="214"/>
      <c r="H68" s="213"/>
      <c r="I68" s="215"/>
    </row>
    <row r="69" spans="1:14" ht="18" customHeight="1" x14ac:dyDescent="0.15">
      <c r="A69" s="199" t="s">
        <v>12</v>
      </c>
      <c r="B69" s="209">
        <v>13</v>
      </c>
      <c r="C69" s="210"/>
      <c r="D69" s="211"/>
      <c r="E69" s="212"/>
      <c r="F69" s="213"/>
      <c r="G69" s="214"/>
      <c r="H69" s="213"/>
      <c r="I69" s="215"/>
    </row>
    <row r="70" spans="1:14" ht="18" customHeight="1" x14ac:dyDescent="0.15">
      <c r="A70" s="199" t="s">
        <v>12</v>
      </c>
      <c r="B70" s="209">
        <v>14</v>
      </c>
      <c r="C70" s="210"/>
      <c r="D70" s="211"/>
      <c r="E70" s="212"/>
      <c r="F70" s="213"/>
      <c r="G70" s="214"/>
      <c r="H70" s="213"/>
      <c r="I70" s="215"/>
    </row>
    <row r="71" spans="1:14" ht="18" customHeight="1" x14ac:dyDescent="0.15">
      <c r="A71" s="199" t="s">
        <v>12</v>
      </c>
      <c r="B71" s="209">
        <v>15</v>
      </c>
      <c r="C71" s="210"/>
      <c r="D71" s="211"/>
      <c r="E71" s="212"/>
      <c r="F71" s="213"/>
      <c r="G71" s="214"/>
      <c r="H71" s="213"/>
      <c r="I71" s="215"/>
    </row>
    <row r="72" spans="1:14" ht="18" customHeight="1" x14ac:dyDescent="0.15">
      <c r="A72" s="199" t="s">
        <v>12</v>
      </c>
      <c r="B72" s="209">
        <v>16</v>
      </c>
      <c r="C72" s="210"/>
      <c r="D72" s="211"/>
      <c r="E72" s="212"/>
      <c r="F72" s="213"/>
      <c r="G72" s="214"/>
      <c r="H72" s="213"/>
      <c r="I72" s="215"/>
    </row>
    <row r="73" spans="1:14" ht="18" customHeight="1" x14ac:dyDescent="0.15">
      <c r="A73" s="233" t="s">
        <v>12</v>
      </c>
      <c r="B73" s="209">
        <v>17</v>
      </c>
      <c r="C73" s="210"/>
      <c r="D73" s="211"/>
      <c r="E73" s="212"/>
      <c r="F73" s="213"/>
      <c r="G73" s="214"/>
      <c r="H73" s="213"/>
      <c r="I73" s="215"/>
    </row>
    <row r="74" spans="1:14" ht="18" customHeight="1" x14ac:dyDescent="0.15">
      <c r="A74" s="199" t="s">
        <v>12</v>
      </c>
      <c r="B74" s="209">
        <v>18</v>
      </c>
      <c r="C74" s="210"/>
      <c r="D74" s="211"/>
      <c r="E74" s="212"/>
      <c r="F74" s="213"/>
      <c r="G74" s="214"/>
      <c r="H74" s="213"/>
      <c r="I74" s="215"/>
    </row>
    <row r="75" spans="1:14" ht="18" customHeight="1" x14ac:dyDescent="0.15">
      <c r="A75" s="199" t="s">
        <v>12</v>
      </c>
      <c r="B75" s="209">
        <v>19</v>
      </c>
      <c r="C75" s="210"/>
      <c r="D75" s="211"/>
      <c r="E75" s="212"/>
      <c r="F75" s="213"/>
      <c r="G75" s="214"/>
      <c r="H75" s="213"/>
      <c r="I75" s="215"/>
    </row>
    <row r="76" spans="1:14" ht="18" customHeight="1" x14ac:dyDescent="0.15">
      <c r="A76" s="199" t="s">
        <v>12</v>
      </c>
      <c r="B76" s="209">
        <v>20</v>
      </c>
      <c r="C76" s="210"/>
      <c r="D76" s="211"/>
      <c r="E76" s="212"/>
      <c r="F76" s="213"/>
      <c r="G76" s="214"/>
      <c r="H76" s="213"/>
      <c r="I76" s="215"/>
    </row>
    <row r="77" spans="1:14" ht="18" customHeight="1" thickBot="1" x14ac:dyDescent="0.2">
      <c r="A77" s="230" t="s">
        <v>107</v>
      </c>
      <c r="B77" s="231"/>
      <c r="C77" s="231"/>
      <c r="D77" s="231"/>
      <c r="E77" s="231"/>
      <c r="F77" s="231"/>
      <c r="G77" s="231"/>
      <c r="H77" s="231"/>
      <c r="I77" s="232">
        <f>SUM(I57:I76)</f>
        <v>1900000</v>
      </c>
    </row>
    <row r="78" spans="1:14" ht="18" customHeight="1" thickTop="1" x14ac:dyDescent="0.15">
      <c r="A78" s="220"/>
      <c r="B78" s="208"/>
      <c r="C78" s="220"/>
      <c r="D78" s="220"/>
      <c r="E78" s="221"/>
      <c r="F78" s="222"/>
      <c r="G78" s="223"/>
      <c r="H78" s="223"/>
      <c r="I78" s="234"/>
    </row>
    <row r="79" spans="1:14" ht="18" customHeight="1" x14ac:dyDescent="0.15">
      <c r="A79" s="224" t="s">
        <v>42</v>
      </c>
      <c r="B79" s="225" t="s">
        <v>54</v>
      </c>
      <c r="C79" s="225"/>
      <c r="D79" s="225"/>
      <c r="E79" s="225"/>
      <c r="F79" s="226"/>
      <c r="G79" s="226"/>
      <c r="H79" s="226"/>
      <c r="I79" s="227"/>
    </row>
    <row r="80" spans="1:14" s="198" customFormat="1" ht="36" customHeight="1" x14ac:dyDescent="0.15">
      <c r="A80" s="194" t="s">
        <v>9</v>
      </c>
      <c r="B80" s="195" t="s">
        <v>0</v>
      </c>
      <c r="C80" s="195" t="s">
        <v>1</v>
      </c>
      <c r="D80" s="195" t="s">
        <v>5</v>
      </c>
      <c r="E80" s="195" t="s">
        <v>2</v>
      </c>
      <c r="F80" s="196" t="s">
        <v>17</v>
      </c>
      <c r="G80" s="195" t="s">
        <v>72</v>
      </c>
      <c r="H80" s="195" t="s">
        <v>71</v>
      </c>
      <c r="I80" s="197" t="s">
        <v>43</v>
      </c>
      <c r="L80" s="184"/>
    </row>
    <row r="81" spans="1:14" ht="18" customHeight="1" x14ac:dyDescent="0.15">
      <c r="A81" s="199" t="s">
        <v>13</v>
      </c>
      <c r="B81" s="200">
        <v>1</v>
      </c>
      <c r="C81" s="201"/>
      <c r="D81" s="202"/>
      <c r="E81" s="203"/>
      <c r="F81" s="204"/>
      <c r="G81" s="205"/>
      <c r="H81" s="204"/>
      <c r="I81" s="206">
        <v>1150000</v>
      </c>
      <c r="J81" s="207"/>
      <c r="K81" s="208"/>
    </row>
    <row r="82" spans="1:14" ht="18" customHeight="1" x14ac:dyDescent="0.15">
      <c r="A82" s="199" t="s">
        <v>13</v>
      </c>
      <c r="B82" s="209">
        <v>2</v>
      </c>
      <c r="C82" s="210"/>
      <c r="D82" s="211"/>
      <c r="E82" s="212"/>
      <c r="F82" s="213"/>
      <c r="G82" s="214"/>
      <c r="H82" s="213"/>
      <c r="I82" s="215"/>
      <c r="J82" s="207"/>
      <c r="K82" s="208"/>
    </row>
    <row r="83" spans="1:14" ht="18" customHeight="1" x14ac:dyDescent="0.15">
      <c r="A83" s="199" t="s">
        <v>13</v>
      </c>
      <c r="B83" s="209">
        <v>3</v>
      </c>
      <c r="C83" s="210"/>
      <c r="D83" s="211"/>
      <c r="E83" s="212"/>
      <c r="F83" s="213"/>
      <c r="G83" s="214"/>
      <c r="H83" s="213"/>
      <c r="I83" s="215"/>
      <c r="J83" s="207"/>
      <c r="K83" s="208"/>
    </row>
    <row r="84" spans="1:14" ht="18" customHeight="1" x14ac:dyDescent="0.15">
      <c r="A84" s="199" t="s">
        <v>13</v>
      </c>
      <c r="B84" s="209">
        <v>4</v>
      </c>
      <c r="C84" s="210"/>
      <c r="D84" s="211"/>
      <c r="E84" s="216"/>
      <c r="F84" s="213"/>
      <c r="G84" s="214"/>
      <c r="H84" s="213"/>
      <c r="I84" s="215"/>
      <c r="J84" s="207"/>
      <c r="K84" s="208"/>
    </row>
    <row r="85" spans="1:14" ht="18" customHeight="1" x14ac:dyDescent="0.15">
      <c r="A85" s="199" t="s">
        <v>13</v>
      </c>
      <c r="B85" s="209">
        <v>5</v>
      </c>
      <c r="C85" s="210"/>
      <c r="D85" s="211"/>
      <c r="E85" s="212"/>
      <c r="F85" s="213"/>
      <c r="G85" s="214"/>
      <c r="H85" s="213"/>
      <c r="I85" s="215"/>
      <c r="J85" s="207"/>
      <c r="K85" s="208"/>
    </row>
    <row r="86" spans="1:14" ht="18" customHeight="1" x14ac:dyDescent="0.15">
      <c r="A86" s="199" t="s">
        <v>13</v>
      </c>
      <c r="B86" s="209">
        <v>6</v>
      </c>
      <c r="C86" s="210"/>
      <c r="D86" s="211"/>
      <c r="E86" s="212"/>
      <c r="F86" s="213"/>
      <c r="G86" s="214"/>
      <c r="H86" s="213"/>
      <c r="I86" s="215"/>
    </row>
    <row r="87" spans="1:14" ht="18" customHeight="1" x14ac:dyDescent="0.15">
      <c r="A87" s="199" t="s">
        <v>13</v>
      </c>
      <c r="B87" s="209">
        <v>7</v>
      </c>
      <c r="C87" s="210"/>
      <c r="D87" s="211"/>
      <c r="E87" s="212"/>
      <c r="F87" s="213"/>
      <c r="G87" s="214"/>
      <c r="H87" s="213"/>
      <c r="I87" s="215"/>
    </row>
    <row r="88" spans="1:14" ht="18" customHeight="1" x14ac:dyDescent="0.15">
      <c r="A88" s="199" t="s">
        <v>13</v>
      </c>
      <c r="B88" s="209">
        <v>8</v>
      </c>
      <c r="C88" s="210"/>
      <c r="D88" s="211"/>
      <c r="E88" s="212"/>
      <c r="F88" s="213"/>
      <c r="G88" s="214"/>
      <c r="H88" s="213"/>
      <c r="I88" s="215"/>
    </row>
    <row r="89" spans="1:14" s="208" customFormat="1" ht="18" customHeight="1" x14ac:dyDescent="0.15">
      <c r="A89" s="199" t="s">
        <v>13</v>
      </c>
      <c r="B89" s="209">
        <v>9</v>
      </c>
      <c r="C89" s="210"/>
      <c r="D89" s="211"/>
      <c r="E89" s="212"/>
      <c r="F89" s="213"/>
      <c r="G89" s="214"/>
      <c r="H89" s="213"/>
      <c r="I89" s="215"/>
      <c r="J89" s="185"/>
      <c r="K89" s="185"/>
      <c r="L89" s="185"/>
      <c r="M89" s="185"/>
      <c r="N89" s="185"/>
    </row>
    <row r="90" spans="1:14" ht="18" customHeight="1" x14ac:dyDescent="0.15">
      <c r="A90" s="199" t="s">
        <v>13</v>
      </c>
      <c r="B90" s="209">
        <v>10</v>
      </c>
      <c r="C90" s="210"/>
      <c r="D90" s="211"/>
      <c r="E90" s="212"/>
      <c r="F90" s="213"/>
      <c r="G90" s="214"/>
      <c r="H90" s="213"/>
      <c r="I90" s="215"/>
    </row>
    <row r="91" spans="1:14" ht="18" customHeight="1" x14ac:dyDescent="0.15">
      <c r="A91" s="199" t="s">
        <v>13</v>
      </c>
      <c r="B91" s="209">
        <v>11</v>
      </c>
      <c r="C91" s="210"/>
      <c r="D91" s="211"/>
      <c r="E91" s="212"/>
      <c r="F91" s="213"/>
      <c r="G91" s="214"/>
      <c r="H91" s="213"/>
      <c r="I91" s="215"/>
    </row>
    <row r="92" spans="1:14" ht="18" customHeight="1" x14ac:dyDescent="0.15">
      <c r="A92" s="199" t="s">
        <v>13</v>
      </c>
      <c r="B92" s="209">
        <v>12</v>
      </c>
      <c r="C92" s="210"/>
      <c r="D92" s="211"/>
      <c r="E92" s="212"/>
      <c r="F92" s="213"/>
      <c r="G92" s="214"/>
      <c r="H92" s="213"/>
      <c r="I92" s="215"/>
    </row>
    <row r="93" spans="1:14" ht="18" customHeight="1" x14ac:dyDescent="0.15">
      <c r="A93" s="199" t="s">
        <v>13</v>
      </c>
      <c r="B93" s="209">
        <v>13</v>
      </c>
      <c r="C93" s="210"/>
      <c r="D93" s="211"/>
      <c r="E93" s="212"/>
      <c r="F93" s="213"/>
      <c r="G93" s="214"/>
      <c r="H93" s="213"/>
      <c r="I93" s="215"/>
    </row>
    <row r="94" spans="1:14" ht="18" customHeight="1" x14ac:dyDescent="0.15">
      <c r="A94" s="199" t="s">
        <v>13</v>
      </c>
      <c r="B94" s="209">
        <v>14</v>
      </c>
      <c r="C94" s="210"/>
      <c r="D94" s="211"/>
      <c r="E94" s="212"/>
      <c r="F94" s="213"/>
      <c r="G94" s="214"/>
      <c r="H94" s="213"/>
      <c r="I94" s="215"/>
    </row>
    <row r="95" spans="1:14" ht="18" customHeight="1" x14ac:dyDescent="0.15">
      <c r="A95" s="199" t="s">
        <v>13</v>
      </c>
      <c r="B95" s="209">
        <v>15</v>
      </c>
      <c r="C95" s="210"/>
      <c r="D95" s="211"/>
      <c r="E95" s="212"/>
      <c r="F95" s="213"/>
      <c r="G95" s="214"/>
      <c r="H95" s="213"/>
      <c r="I95" s="215"/>
    </row>
    <row r="96" spans="1:14" ht="18" customHeight="1" x14ac:dyDescent="0.15">
      <c r="A96" s="199" t="s">
        <v>13</v>
      </c>
      <c r="B96" s="209">
        <v>16</v>
      </c>
      <c r="C96" s="210"/>
      <c r="D96" s="211"/>
      <c r="E96" s="212"/>
      <c r="F96" s="213"/>
      <c r="G96" s="214"/>
      <c r="H96" s="213"/>
      <c r="I96" s="215"/>
    </row>
    <row r="97" spans="1:9" ht="18" customHeight="1" x14ac:dyDescent="0.15">
      <c r="A97" s="199" t="s">
        <v>13</v>
      </c>
      <c r="B97" s="209">
        <v>17</v>
      </c>
      <c r="C97" s="210"/>
      <c r="D97" s="211"/>
      <c r="E97" s="212"/>
      <c r="F97" s="213"/>
      <c r="G97" s="214"/>
      <c r="H97" s="213"/>
      <c r="I97" s="215"/>
    </row>
    <row r="98" spans="1:9" ht="18" customHeight="1" x14ac:dyDescent="0.15">
      <c r="A98" s="199" t="s">
        <v>13</v>
      </c>
      <c r="B98" s="209">
        <v>18</v>
      </c>
      <c r="C98" s="210"/>
      <c r="D98" s="211"/>
      <c r="E98" s="212"/>
      <c r="F98" s="213"/>
      <c r="G98" s="214"/>
      <c r="H98" s="213"/>
      <c r="I98" s="215"/>
    </row>
    <row r="99" spans="1:9" ht="18" customHeight="1" x14ac:dyDescent="0.15">
      <c r="A99" s="199" t="s">
        <v>13</v>
      </c>
      <c r="B99" s="209">
        <v>19</v>
      </c>
      <c r="C99" s="210"/>
      <c r="D99" s="211"/>
      <c r="E99" s="212"/>
      <c r="F99" s="213"/>
      <c r="G99" s="214"/>
      <c r="H99" s="213"/>
      <c r="I99" s="215"/>
    </row>
    <row r="100" spans="1:9" ht="18" customHeight="1" x14ac:dyDescent="0.15">
      <c r="A100" s="199" t="s">
        <v>13</v>
      </c>
      <c r="B100" s="209">
        <v>20</v>
      </c>
      <c r="C100" s="210"/>
      <c r="D100" s="211"/>
      <c r="E100" s="212"/>
      <c r="F100" s="213"/>
      <c r="G100" s="214"/>
      <c r="H100" s="213"/>
      <c r="I100" s="215"/>
    </row>
    <row r="101" spans="1:9" ht="18" customHeight="1" x14ac:dyDescent="0.15">
      <c r="A101" s="235" t="s">
        <v>108</v>
      </c>
      <c r="B101" s="236"/>
      <c r="C101" s="236"/>
      <c r="D101" s="236"/>
      <c r="E101" s="236"/>
      <c r="F101" s="236"/>
      <c r="G101" s="236"/>
      <c r="H101" s="236"/>
      <c r="I101" s="237">
        <f>SUM(I81:I100)</f>
        <v>1150000</v>
      </c>
    </row>
    <row r="102" spans="1:9" ht="18" customHeight="1" thickBot="1" x14ac:dyDescent="0.2">
      <c r="A102" s="230" t="s">
        <v>109</v>
      </c>
      <c r="B102" s="231"/>
      <c r="C102" s="231"/>
      <c r="D102" s="231"/>
      <c r="E102" s="231"/>
      <c r="F102" s="231"/>
      <c r="G102" s="231"/>
      <c r="H102" s="231"/>
      <c r="I102" s="232">
        <f>SUM(I29,I53,I77,I101)</f>
        <v>8530000</v>
      </c>
    </row>
    <row r="103" spans="1:9" ht="18" customHeight="1" thickTop="1" x14ac:dyDescent="0.15"/>
    <row r="104" spans="1:9" ht="18" customHeight="1" x14ac:dyDescent="0.15">
      <c r="A104" s="238" t="s">
        <v>18</v>
      </c>
      <c r="B104" s="238"/>
      <c r="C104" s="238"/>
      <c r="D104" s="238"/>
      <c r="E104" s="238"/>
    </row>
  </sheetData>
  <mergeCells count="6">
    <mergeCell ref="A104:E104"/>
    <mergeCell ref="A29:H29"/>
    <mergeCell ref="A53:H53"/>
    <mergeCell ref="A77:H77"/>
    <mergeCell ref="A101:H101"/>
    <mergeCell ref="A102:H102"/>
  </mergeCells>
  <phoneticPr fontId="3"/>
  <pageMargins left="0.70866141732283472" right="0.70866141732283472" top="0.74803149606299213" bottom="0.74803149606299213" header="0.31496062992125984" footer="0.31496062992125984"/>
  <pageSetup paperSize="9" scale="74" orientation="portrait" r:id="rId1"/>
  <headerFooter>
    <oddHeader>&amp;R&amp;"HG丸ｺﾞｼｯｸM-PRO,標準"証憑一覧</oddHeader>
    <oddFooter>&amp;C&amp;"HG丸ｺﾞｼｯｸM-PRO,標準"&amp;P/&amp;N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view="pageBreakPreview" zoomScaleNormal="100" zoomScaleSheetLayoutView="100" zoomScalePageLayoutView="85" workbookViewId="0">
      <selection activeCell="E12" sqref="E12"/>
    </sheetView>
  </sheetViews>
  <sheetFormatPr defaultRowHeight="18" customHeight="1" x14ac:dyDescent="0.15"/>
  <cols>
    <col min="1" max="1" width="11.5" style="184" bestFit="1" customWidth="1"/>
    <col min="2" max="2" width="5.625" style="185" customWidth="1"/>
    <col min="3" max="3" width="9.75" style="185" bestFit="1" customWidth="1"/>
    <col min="4" max="4" width="16.375" style="185" bestFit="1" customWidth="1"/>
    <col min="5" max="5" width="16.375" style="186" bestFit="1" customWidth="1"/>
    <col min="6" max="6" width="30.625" style="186" customWidth="1"/>
    <col min="7" max="7" width="15.625" style="186" customWidth="1"/>
    <col min="8" max="8" width="15" style="187" bestFit="1" customWidth="1"/>
    <col min="9" max="9" width="5.75" style="187" bestFit="1" customWidth="1"/>
    <col min="10" max="10" width="7.75" style="187" bestFit="1" customWidth="1"/>
    <col min="11" max="11" width="16.625" style="185" bestFit="1" customWidth="1"/>
    <col min="12" max="12" width="9" style="185"/>
    <col min="13" max="13" width="23" style="185" customWidth="1"/>
    <col min="14" max="14" width="18.75" style="185" customWidth="1"/>
    <col min="15" max="15" width="13.875" style="185" customWidth="1"/>
    <col min="16" max="16" width="10" style="185" customWidth="1"/>
    <col min="17" max="17" width="9" style="185"/>
    <col min="18" max="18" width="17.625" style="185" customWidth="1"/>
    <col min="19" max="16384" width="9" style="185"/>
  </cols>
  <sheetData>
    <row r="1" spans="1:14" ht="18" customHeight="1" x14ac:dyDescent="0.15">
      <c r="K1" s="239">
        <f>'証憑一覧表　表紙'!C10</f>
        <v>0</v>
      </c>
    </row>
    <row r="2" spans="1:14" ht="18" customHeight="1" x14ac:dyDescent="0.15">
      <c r="K2" s="239">
        <f>'証憑一覧表　表紙'!C14</f>
        <v>0</v>
      </c>
    </row>
    <row r="3" spans="1:14" ht="18" customHeight="1" x14ac:dyDescent="0.15">
      <c r="K3" s="239">
        <f>'証憑一覧表　表紙'!C18</f>
        <v>0</v>
      </c>
    </row>
    <row r="4" spans="1:14" ht="18" customHeight="1" x14ac:dyDescent="0.15">
      <c r="A4" s="185" t="s">
        <v>37</v>
      </c>
    </row>
    <row r="5" spans="1:14" ht="18" customHeight="1" x14ac:dyDescent="0.15">
      <c r="A5" s="185" t="s">
        <v>41</v>
      </c>
    </row>
    <row r="7" spans="1:14" ht="18" customHeight="1" x14ac:dyDescent="0.15">
      <c r="A7" s="224" t="s">
        <v>42</v>
      </c>
      <c r="B7" s="240" t="s">
        <v>55</v>
      </c>
      <c r="C7" s="225"/>
      <c r="D7" s="225"/>
      <c r="E7" s="241"/>
      <c r="F7" s="241"/>
      <c r="G7" s="241"/>
      <c r="H7" s="226"/>
      <c r="I7" s="226"/>
      <c r="J7" s="226"/>
      <c r="K7" s="227"/>
    </row>
    <row r="8" spans="1:14" s="246" customFormat="1" ht="18" customHeight="1" x14ac:dyDescent="0.15">
      <c r="A8" s="242" t="s">
        <v>9</v>
      </c>
      <c r="B8" s="243" t="s">
        <v>0</v>
      </c>
      <c r="C8" s="243" t="s">
        <v>1</v>
      </c>
      <c r="D8" s="243" t="s">
        <v>5</v>
      </c>
      <c r="E8" s="243" t="s">
        <v>2</v>
      </c>
      <c r="F8" s="243"/>
      <c r="G8" s="243"/>
      <c r="H8" s="244" t="s">
        <v>17</v>
      </c>
      <c r="I8" s="243" t="s">
        <v>72</v>
      </c>
      <c r="J8" s="243" t="s">
        <v>71</v>
      </c>
      <c r="K8" s="245" t="s">
        <v>43</v>
      </c>
      <c r="N8" s="220"/>
    </row>
    <row r="9" spans="1:14" s="246" customFormat="1" ht="36" customHeight="1" x14ac:dyDescent="0.15">
      <c r="A9" s="242"/>
      <c r="B9" s="243"/>
      <c r="C9" s="243"/>
      <c r="D9" s="243"/>
      <c r="E9" s="195" t="s">
        <v>79</v>
      </c>
      <c r="F9" s="195" t="s">
        <v>80</v>
      </c>
      <c r="G9" s="195" t="s">
        <v>76</v>
      </c>
      <c r="H9" s="244"/>
      <c r="I9" s="243"/>
      <c r="J9" s="243"/>
      <c r="K9" s="245"/>
      <c r="N9" s="220"/>
    </row>
    <row r="10" spans="1:14" ht="18" customHeight="1" x14ac:dyDescent="0.15">
      <c r="A10" s="199" t="s">
        <v>73</v>
      </c>
      <c r="B10" s="200">
        <v>1</v>
      </c>
      <c r="C10" s="201"/>
      <c r="D10" s="202"/>
      <c r="E10" s="247"/>
      <c r="F10" s="248"/>
      <c r="G10" s="248"/>
      <c r="H10" s="204"/>
      <c r="I10" s="205"/>
      <c r="J10" s="228"/>
      <c r="K10" s="206">
        <v>39000</v>
      </c>
      <c r="L10" s="207"/>
      <c r="M10" s="208"/>
    </row>
    <row r="11" spans="1:14" ht="18" customHeight="1" x14ac:dyDescent="0.15">
      <c r="A11" s="199" t="s">
        <v>73</v>
      </c>
      <c r="B11" s="209">
        <v>2</v>
      </c>
      <c r="C11" s="210"/>
      <c r="D11" s="211"/>
      <c r="E11" s="249"/>
      <c r="F11" s="249"/>
      <c r="G11" s="249"/>
      <c r="H11" s="213"/>
      <c r="I11" s="214"/>
      <c r="J11" s="229"/>
      <c r="K11" s="215"/>
      <c r="L11" s="207"/>
      <c r="M11" s="208"/>
    </row>
    <row r="12" spans="1:14" ht="18" customHeight="1" x14ac:dyDescent="0.15">
      <c r="A12" s="199" t="s">
        <v>73</v>
      </c>
      <c r="B12" s="209">
        <v>3</v>
      </c>
      <c r="C12" s="210"/>
      <c r="D12" s="211"/>
      <c r="E12" s="249"/>
      <c r="F12" s="249"/>
      <c r="G12" s="249"/>
      <c r="H12" s="213"/>
      <c r="I12" s="214"/>
      <c r="J12" s="229"/>
      <c r="K12" s="215"/>
      <c r="L12" s="207"/>
      <c r="M12" s="208"/>
    </row>
    <row r="13" spans="1:14" ht="18" customHeight="1" x14ac:dyDescent="0.15">
      <c r="A13" s="199" t="s">
        <v>73</v>
      </c>
      <c r="B13" s="209">
        <v>4</v>
      </c>
      <c r="C13" s="210"/>
      <c r="D13" s="211"/>
      <c r="E13" s="250"/>
      <c r="F13" s="250"/>
      <c r="G13" s="250"/>
      <c r="H13" s="213"/>
      <c r="I13" s="214"/>
      <c r="J13" s="229"/>
      <c r="K13" s="215"/>
      <c r="L13" s="207"/>
      <c r="M13" s="208"/>
    </row>
    <row r="14" spans="1:14" ht="18" customHeight="1" x14ac:dyDescent="0.15">
      <c r="A14" s="199" t="s">
        <v>73</v>
      </c>
      <c r="B14" s="209">
        <v>5</v>
      </c>
      <c r="C14" s="210"/>
      <c r="D14" s="211"/>
      <c r="E14" s="249"/>
      <c r="F14" s="249"/>
      <c r="G14" s="249"/>
      <c r="H14" s="213"/>
      <c r="I14" s="214"/>
      <c r="J14" s="229"/>
      <c r="K14" s="215"/>
      <c r="L14" s="207"/>
      <c r="M14" s="208"/>
    </row>
    <row r="15" spans="1:14" ht="18" customHeight="1" x14ac:dyDescent="0.15">
      <c r="A15" s="199" t="s">
        <v>73</v>
      </c>
      <c r="B15" s="209">
        <v>6</v>
      </c>
      <c r="C15" s="210"/>
      <c r="D15" s="211"/>
      <c r="E15" s="249"/>
      <c r="F15" s="249"/>
      <c r="G15" s="249"/>
      <c r="H15" s="213"/>
      <c r="I15" s="214"/>
      <c r="J15" s="229"/>
      <c r="K15" s="215"/>
    </row>
    <row r="16" spans="1:14" ht="18" customHeight="1" x14ac:dyDescent="0.15">
      <c r="A16" s="199" t="s">
        <v>73</v>
      </c>
      <c r="B16" s="209">
        <v>7</v>
      </c>
      <c r="C16" s="210"/>
      <c r="D16" s="211"/>
      <c r="E16" s="249"/>
      <c r="F16" s="249"/>
      <c r="G16" s="249"/>
      <c r="H16" s="213"/>
      <c r="I16" s="214"/>
      <c r="J16" s="229"/>
      <c r="K16" s="215"/>
    </row>
    <row r="17" spans="1:16" ht="18" customHeight="1" x14ac:dyDescent="0.15">
      <c r="A17" s="199" t="s">
        <v>73</v>
      </c>
      <c r="B17" s="209">
        <v>8</v>
      </c>
      <c r="C17" s="210"/>
      <c r="D17" s="211"/>
      <c r="E17" s="249"/>
      <c r="F17" s="249"/>
      <c r="G17" s="249"/>
      <c r="H17" s="213"/>
      <c r="I17" s="214"/>
      <c r="J17" s="229"/>
      <c r="K17" s="215"/>
    </row>
    <row r="18" spans="1:16" s="208" customFormat="1" ht="18" customHeight="1" x14ac:dyDescent="0.15">
      <c r="A18" s="199" t="s">
        <v>73</v>
      </c>
      <c r="B18" s="209">
        <v>9</v>
      </c>
      <c r="C18" s="210"/>
      <c r="D18" s="211"/>
      <c r="E18" s="249"/>
      <c r="F18" s="249"/>
      <c r="G18" s="249"/>
      <c r="H18" s="213"/>
      <c r="I18" s="214"/>
      <c r="J18" s="229"/>
      <c r="K18" s="215"/>
      <c r="L18" s="185"/>
      <c r="M18" s="185"/>
      <c r="N18" s="185"/>
      <c r="O18" s="185"/>
      <c r="P18" s="185"/>
    </row>
    <row r="19" spans="1:16" ht="18" customHeight="1" x14ac:dyDescent="0.15">
      <c r="A19" s="199" t="s">
        <v>73</v>
      </c>
      <c r="B19" s="209">
        <v>10</v>
      </c>
      <c r="C19" s="210"/>
      <c r="D19" s="211"/>
      <c r="E19" s="249"/>
      <c r="F19" s="249"/>
      <c r="G19" s="249"/>
      <c r="H19" s="213"/>
      <c r="I19" s="214"/>
      <c r="J19" s="229"/>
      <c r="K19" s="215"/>
    </row>
    <row r="20" spans="1:16" ht="18" customHeight="1" x14ac:dyDescent="0.15">
      <c r="A20" s="199" t="s">
        <v>73</v>
      </c>
      <c r="B20" s="209">
        <v>11</v>
      </c>
      <c r="C20" s="210"/>
      <c r="D20" s="211"/>
      <c r="E20" s="249"/>
      <c r="F20" s="249"/>
      <c r="G20" s="249"/>
      <c r="H20" s="213"/>
      <c r="I20" s="214"/>
      <c r="J20" s="229"/>
      <c r="K20" s="215"/>
    </row>
    <row r="21" spans="1:16" ht="18" customHeight="1" x14ac:dyDescent="0.15">
      <c r="A21" s="199" t="s">
        <v>73</v>
      </c>
      <c r="B21" s="209">
        <v>12</v>
      </c>
      <c r="C21" s="210"/>
      <c r="D21" s="211"/>
      <c r="E21" s="249"/>
      <c r="F21" s="249"/>
      <c r="G21" s="249"/>
      <c r="H21" s="213"/>
      <c r="I21" s="214"/>
      <c r="J21" s="229"/>
      <c r="K21" s="215"/>
    </row>
    <row r="22" spans="1:16" ht="18" customHeight="1" x14ac:dyDescent="0.15">
      <c r="A22" s="199" t="s">
        <v>73</v>
      </c>
      <c r="B22" s="209">
        <v>13</v>
      </c>
      <c r="C22" s="210"/>
      <c r="D22" s="211"/>
      <c r="E22" s="249"/>
      <c r="F22" s="249"/>
      <c r="G22" s="249"/>
      <c r="H22" s="213"/>
      <c r="I22" s="214"/>
      <c r="J22" s="229"/>
      <c r="K22" s="215"/>
    </row>
    <row r="23" spans="1:16" ht="18" customHeight="1" x14ac:dyDescent="0.15">
      <c r="A23" s="199" t="s">
        <v>73</v>
      </c>
      <c r="B23" s="209">
        <v>14</v>
      </c>
      <c r="C23" s="210"/>
      <c r="D23" s="211"/>
      <c r="E23" s="249"/>
      <c r="F23" s="249"/>
      <c r="G23" s="249"/>
      <c r="H23" s="213"/>
      <c r="I23" s="214"/>
      <c r="J23" s="229"/>
      <c r="K23" s="215"/>
    </row>
    <row r="24" spans="1:16" ht="18" customHeight="1" x14ac:dyDescent="0.15">
      <c r="A24" s="199" t="s">
        <v>73</v>
      </c>
      <c r="B24" s="209">
        <v>15</v>
      </c>
      <c r="C24" s="210"/>
      <c r="D24" s="211"/>
      <c r="E24" s="249"/>
      <c r="F24" s="249"/>
      <c r="G24" s="249"/>
      <c r="H24" s="213"/>
      <c r="I24" s="214"/>
      <c r="J24" s="229"/>
      <c r="K24" s="215"/>
    </row>
    <row r="25" spans="1:16" ht="18" customHeight="1" x14ac:dyDescent="0.15">
      <c r="A25" s="199" t="s">
        <v>73</v>
      </c>
      <c r="B25" s="209">
        <v>16</v>
      </c>
      <c r="C25" s="210"/>
      <c r="D25" s="211"/>
      <c r="E25" s="249"/>
      <c r="F25" s="249"/>
      <c r="G25" s="249"/>
      <c r="H25" s="213"/>
      <c r="I25" s="214"/>
      <c r="J25" s="229"/>
      <c r="K25" s="215"/>
    </row>
    <row r="26" spans="1:16" ht="18" customHeight="1" x14ac:dyDescent="0.15">
      <c r="A26" s="199" t="s">
        <v>73</v>
      </c>
      <c r="B26" s="209">
        <v>17</v>
      </c>
      <c r="C26" s="210"/>
      <c r="D26" s="211"/>
      <c r="E26" s="249"/>
      <c r="F26" s="249"/>
      <c r="G26" s="249"/>
      <c r="H26" s="213"/>
      <c r="I26" s="214"/>
      <c r="J26" s="229"/>
      <c r="K26" s="215"/>
    </row>
    <row r="27" spans="1:16" ht="18" customHeight="1" x14ac:dyDescent="0.15">
      <c r="A27" s="199" t="s">
        <v>73</v>
      </c>
      <c r="B27" s="209">
        <v>18</v>
      </c>
      <c r="C27" s="210"/>
      <c r="D27" s="211"/>
      <c r="E27" s="249"/>
      <c r="F27" s="249"/>
      <c r="G27" s="249"/>
      <c r="H27" s="213"/>
      <c r="I27" s="214"/>
      <c r="J27" s="229"/>
      <c r="K27" s="215"/>
    </row>
    <row r="28" spans="1:16" ht="18" customHeight="1" x14ac:dyDescent="0.15">
      <c r="A28" s="199" t="s">
        <v>73</v>
      </c>
      <c r="B28" s="209">
        <v>19</v>
      </c>
      <c r="C28" s="210"/>
      <c r="D28" s="211"/>
      <c r="E28" s="249"/>
      <c r="F28" s="249"/>
      <c r="G28" s="249"/>
      <c r="H28" s="213"/>
      <c r="I28" s="214"/>
      <c r="J28" s="229"/>
      <c r="K28" s="215"/>
    </row>
    <row r="29" spans="1:16" ht="18" customHeight="1" x14ac:dyDescent="0.15">
      <c r="A29" s="199" t="s">
        <v>73</v>
      </c>
      <c r="B29" s="209">
        <v>20</v>
      </c>
      <c r="C29" s="210"/>
      <c r="D29" s="211"/>
      <c r="E29" s="249"/>
      <c r="F29" s="249"/>
      <c r="G29" s="249"/>
      <c r="H29" s="213"/>
      <c r="I29" s="214"/>
      <c r="J29" s="229"/>
      <c r="K29" s="215"/>
    </row>
    <row r="30" spans="1:16" ht="18" customHeight="1" thickBot="1" x14ac:dyDescent="0.2">
      <c r="A30" s="230" t="s">
        <v>110</v>
      </c>
      <c r="B30" s="231"/>
      <c r="C30" s="231"/>
      <c r="D30" s="231"/>
      <c r="E30" s="231"/>
      <c r="F30" s="231"/>
      <c r="G30" s="231"/>
      <c r="H30" s="231"/>
      <c r="I30" s="231"/>
      <c r="J30" s="231"/>
      <c r="K30" s="232">
        <f>SUM(K10:K29)</f>
        <v>39000</v>
      </c>
    </row>
    <row r="31" spans="1:16" ht="18" customHeight="1" thickTop="1" x14ac:dyDescent="0.15">
      <c r="A31" s="251"/>
      <c r="B31" s="252"/>
      <c r="C31" s="252"/>
      <c r="D31" s="252"/>
      <c r="E31" s="252"/>
      <c r="F31" s="252"/>
      <c r="G31" s="252"/>
      <c r="H31" s="252"/>
      <c r="I31" s="252"/>
      <c r="J31" s="252"/>
      <c r="K31" s="253"/>
    </row>
    <row r="32" spans="1:16" ht="18" customHeight="1" x14ac:dyDescent="0.15">
      <c r="A32" s="224" t="s">
        <v>42</v>
      </c>
      <c r="B32" s="240" t="s">
        <v>56</v>
      </c>
      <c r="C32" s="225"/>
      <c r="D32" s="225"/>
      <c r="E32" s="225"/>
      <c r="F32" s="225"/>
      <c r="G32" s="225"/>
      <c r="H32" s="226"/>
      <c r="I32" s="226"/>
      <c r="J32" s="226"/>
      <c r="K32" s="227"/>
    </row>
    <row r="33" spans="1:11" ht="18" customHeight="1" x14ac:dyDescent="0.15">
      <c r="A33" s="242" t="s">
        <v>9</v>
      </c>
      <c r="B33" s="243" t="s">
        <v>0</v>
      </c>
      <c r="C33" s="243" t="s">
        <v>1</v>
      </c>
      <c r="D33" s="243" t="s">
        <v>5</v>
      </c>
      <c r="E33" s="254" t="s">
        <v>2</v>
      </c>
      <c r="F33" s="254"/>
      <c r="G33" s="254"/>
      <c r="H33" s="244" t="s">
        <v>17</v>
      </c>
      <c r="I33" s="243" t="s">
        <v>72</v>
      </c>
      <c r="J33" s="243" t="s">
        <v>71</v>
      </c>
      <c r="K33" s="245" t="s">
        <v>43</v>
      </c>
    </row>
    <row r="34" spans="1:11" ht="36" customHeight="1" x14ac:dyDescent="0.15">
      <c r="A34" s="242"/>
      <c r="B34" s="243"/>
      <c r="C34" s="243"/>
      <c r="D34" s="243"/>
      <c r="E34" s="255" t="s">
        <v>79</v>
      </c>
      <c r="F34" s="255" t="s">
        <v>80</v>
      </c>
      <c r="G34" s="195" t="s">
        <v>83</v>
      </c>
      <c r="H34" s="244"/>
      <c r="I34" s="243"/>
      <c r="J34" s="243"/>
      <c r="K34" s="245"/>
    </row>
    <row r="35" spans="1:11" ht="18" customHeight="1" x14ac:dyDescent="0.15">
      <c r="A35" s="199" t="s">
        <v>218</v>
      </c>
      <c r="B35" s="200">
        <v>1</v>
      </c>
      <c r="C35" s="201"/>
      <c r="D35" s="202"/>
      <c r="E35" s="202"/>
      <c r="F35" s="201"/>
      <c r="G35" s="201"/>
      <c r="H35" s="204"/>
      <c r="I35" s="205"/>
      <c r="J35" s="228"/>
      <c r="K35" s="256">
        <v>63200</v>
      </c>
    </row>
    <row r="36" spans="1:11" ht="18" customHeight="1" x14ac:dyDescent="0.15">
      <c r="A36" s="199" t="s">
        <v>10</v>
      </c>
      <c r="B36" s="209">
        <v>2</v>
      </c>
      <c r="C36" s="210"/>
      <c r="D36" s="211"/>
      <c r="E36" s="210"/>
      <c r="F36" s="210"/>
      <c r="G36" s="210"/>
      <c r="H36" s="213"/>
      <c r="I36" s="214"/>
      <c r="J36" s="229"/>
      <c r="K36" s="215"/>
    </row>
    <row r="37" spans="1:11" ht="18" customHeight="1" x14ac:dyDescent="0.15">
      <c r="A37" s="199" t="s">
        <v>10</v>
      </c>
      <c r="B37" s="209">
        <v>3</v>
      </c>
      <c r="C37" s="210"/>
      <c r="D37" s="211"/>
      <c r="E37" s="210"/>
      <c r="F37" s="210"/>
      <c r="G37" s="210"/>
      <c r="H37" s="213"/>
      <c r="I37" s="214"/>
      <c r="J37" s="229"/>
      <c r="K37" s="215"/>
    </row>
    <row r="38" spans="1:11" ht="18" customHeight="1" x14ac:dyDescent="0.15">
      <c r="A38" s="199" t="s">
        <v>10</v>
      </c>
      <c r="B38" s="209">
        <v>4</v>
      </c>
      <c r="C38" s="210"/>
      <c r="D38" s="211"/>
      <c r="E38" s="257"/>
      <c r="F38" s="257"/>
      <c r="G38" s="257"/>
      <c r="H38" s="213"/>
      <c r="I38" s="214"/>
      <c r="J38" s="229"/>
      <c r="K38" s="215"/>
    </row>
    <row r="39" spans="1:11" ht="18" customHeight="1" x14ac:dyDescent="0.15">
      <c r="A39" s="199" t="s">
        <v>10</v>
      </c>
      <c r="B39" s="209">
        <v>5</v>
      </c>
      <c r="C39" s="210"/>
      <c r="D39" s="211"/>
      <c r="E39" s="210"/>
      <c r="F39" s="210"/>
      <c r="G39" s="210"/>
      <c r="H39" s="213"/>
      <c r="I39" s="214"/>
      <c r="J39" s="229"/>
      <c r="K39" s="215"/>
    </row>
    <row r="40" spans="1:11" ht="18" customHeight="1" x14ac:dyDescent="0.15">
      <c r="A40" s="199" t="s">
        <v>10</v>
      </c>
      <c r="B40" s="209">
        <v>6</v>
      </c>
      <c r="C40" s="210"/>
      <c r="D40" s="211"/>
      <c r="E40" s="210"/>
      <c r="F40" s="210"/>
      <c r="G40" s="210"/>
      <c r="H40" s="213"/>
      <c r="I40" s="214"/>
      <c r="J40" s="229"/>
      <c r="K40" s="215"/>
    </row>
    <row r="41" spans="1:11" ht="18" customHeight="1" x14ac:dyDescent="0.15">
      <c r="A41" s="199" t="s">
        <v>10</v>
      </c>
      <c r="B41" s="209">
        <v>7</v>
      </c>
      <c r="C41" s="210"/>
      <c r="D41" s="211"/>
      <c r="E41" s="210"/>
      <c r="F41" s="210"/>
      <c r="G41" s="210"/>
      <c r="H41" s="213"/>
      <c r="I41" s="214"/>
      <c r="J41" s="229"/>
      <c r="K41" s="215"/>
    </row>
    <row r="42" spans="1:11" ht="18" customHeight="1" x14ac:dyDescent="0.15">
      <c r="A42" s="199" t="s">
        <v>10</v>
      </c>
      <c r="B42" s="209">
        <v>8</v>
      </c>
      <c r="C42" s="210"/>
      <c r="D42" s="211"/>
      <c r="E42" s="210"/>
      <c r="F42" s="210"/>
      <c r="G42" s="210"/>
      <c r="H42" s="213"/>
      <c r="I42" s="214"/>
      <c r="J42" s="229"/>
      <c r="K42" s="215"/>
    </row>
    <row r="43" spans="1:11" ht="18" customHeight="1" x14ac:dyDescent="0.15">
      <c r="A43" s="199" t="s">
        <v>10</v>
      </c>
      <c r="B43" s="209">
        <v>9</v>
      </c>
      <c r="C43" s="210"/>
      <c r="D43" s="211"/>
      <c r="E43" s="210"/>
      <c r="F43" s="210"/>
      <c r="G43" s="210"/>
      <c r="H43" s="213"/>
      <c r="I43" s="214"/>
      <c r="J43" s="229"/>
      <c r="K43" s="215"/>
    </row>
    <row r="44" spans="1:11" ht="18" customHeight="1" x14ac:dyDescent="0.15">
      <c r="A44" s="199" t="s">
        <v>10</v>
      </c>
      <c r="B44" s="209">
        <v>10</v>
      </c>
      <c r="C44" s="210"/>
      <c r="D44" s="211"/>
      <c r="E44" s="210"/>
      <c r="F44" s="210"/>
      <c r="G44" s="210"/>
      <c r="H44" s="213"/>
      <c r="I44" s="214"/>
      <c r="J44" s="229"/>
      <c r="K44" s="215"/>
    </row>
    <row r="45" spans="1:11" ht="18" customHeight="1" x14ac:dyDescent="0.15">
      <c r="A45" s="199" t="s">
        <v>10</v>
      </c>
      <c r="B45" s="209">
        <v>11</v>
      </c>
      <c r="C45" s="210"/>
      <c r="D45" s="211"/>
      <c r="E45" s="210"/>
      <c r="F45" s="210"/>
      <c r="G45" s="210"/>
      <c r="H45" s="213"/>
      <c r="I45" s="214"/>
      <c r="J45" s="229"/>
      <c r="K45" s="215"/>
    </row>
    <row r="46" spans="1:11" ht="18" customHeight="1" x14ac:dyDescent="0.15">
      <c r="A46" s="199" t="s">
        <v>10</v>
      </c>
      <c r="B46" s="209">
        <v>12</v>
      </c>
      <c r="C46" s="210"/>
      <c r="D46" s="211"/>
      <c r="E46" s="210"/>
      <c r="F46" s="210"/>
      <c r="G46" s="210"/>
      <c r="H46" s="213"/>
      <c r="I46" s="214"/>
      <c r="J46" s="229"/>
      <c r="K46" s="215"/>
    </row>
    <row r="47" spans="1:11" ht="18" customHeight="1" x14ac:dyDescent="0.15">
      <c r="A47" s="199" t="s">
        <v>10</v>
      </c>
      <c r="B47" s="209">
        <v>13</v>
      </c>
      <c r="C47" s="210"/>
      <c r="D47" s="211"/>
      <c r="E47" s="210"/>
      <c r="F47" s="210"/>
      <c r="G47" s="210"/>
      <c r="H47" s="213"/>
      <c r="I47" s="214"/>
      <c r="J47" s="229"/>
      <c r="K47" s="215"/>
    </row>
    <row r="48" spans="1:11" ht="18" customHeight="1" x14ac:dyDescent="0.15">
      <c r="A48" s="199" t="s">
        <v>10</v>
      </c>
      <c r="B48" s="209">
        <v>14</v>
      </c>
      <c r="C48" s="210"/>
      <c r="D48" s="211"/>
      <c r="E48" s="210"/>
      <c r="F48" s="210"/>
      <c r="G48" s="210"/>
      <c r="H48" s="213"/>
      <c r="I48" s="214"/>
      <c r="J48" s="229"/>
      <c r="K48" s="215"/>
    </row>
    <row r="49" spans="1:11" ht="18" customHeight="1" x14ac:dyDescent="0.15">
      <c r="A49" s="199" t="s">
        <v>10</v>
      </c>
      <c r="B49" s="209">
        <v>15</v>
      </c>
      <c r="C49" s="210"/>
      <c r="D49" s="211"/>
      <c r="E49" s="210"/>
      <c r="F49" s="210"/>
      <c r="G49" s="210"/>
      <c r="H49" s="213"/>
      <c r="I49" s="214"/>
      <c r="J49" s="229"/>
      <c r="K49" s="215"/>
    </row>
    <row r="50" spans="1:11" ht="18" customHeight="1" x14ac:dyDescent="0.15">
      <c r="A50" s="199" t="s">
        <v>10</v>
      </c>
      <c r="B50" s="209">
        <v>16</v>
      </c>
      <c r="C50" s="210"/>
      <c r="D50" s="211"/>
      <c r="E50" s="210"/>
      <c r="F50" s="210"/>
      <c r="G50" s="210"/>
      <c r="H50" s="213"/>
      <c r="I50" s="214"/>
      <c r="J50" s="229"/>
      <c r="K50" s="215"/>
    </row>
    <row r="51" spans="1:11" ht="18" customHeight="1" x14ac:dyDescent="0.15">
      <c r="A51" s="199" t="s">
        <v>10</v>
      </c>
      <c r="B51" s="209">
        <v>17</v>
      </c>
      <c r="C51" s="210"/>
      <c r="D51" s="211"/>
      <c r="E51" s="210"/>
      <c r="F51" s="210"/>
      <c r="G51" s="210"/>
      <c r="H51" s="213"/>
      <c r="I51" s="214"/>
      <c r="J51" s="229"/>
      <c r="K51" s="215"/>
    </row>
    <row r="52" spans="1:11" ht="18" customHeight="1" x14ac:dyDescent="0.15">
      <c r="A52" s="199" t="s">
        <v>10</v>
      </c>
      <c r="B52" s="209">
        <v>18</v>
      </c>
      <c r="C52" s="210"/>
      <c r="D52" s="211"/>
      <c r="E52" s="210"/>
      <c r="F52" s="210"/>
      <c r="G52" s="210"/>
      <c r="H52" s="213"/>
      <c r="I52" s="214"/>
      <c r="J52" s="229"/>
      <c r="K52" s="215"/>
    </row>
    <row r="53" spans="1:11" ht="18" customHeight="1" x14ac:dyDescent="0.15">
      <c r="A53" s="199" t="s">
        <v>10</v>
      </c>
      <c r="B53" s="209">
        <v>19</v>
      </c>
      <c r="C53" s="210"/>
      <c r="D53" s="211"/>
      <c r="E53" s="210"/>
      <c r="F53" s="210"/>
      <c r="G53" s="210"/>
      <c r="H53" s="213"/>
      <c r="I53" s="214"/>
      <c r="J53" s="229"/>
      <c r="K53" s="215"/>
    </row>
    <row r="54" spans="1:11" ht="18" customHeight="1" x14ac:dyDescent="0.15">
      <c r="A54" s="199" t="s">
        <v>10</v>
      </c>
      <c r="B54" s="209">
        <v>20</v>
      </c>
      <c r="C54" s="210"/>
      <c r="D54" s="211"/>
      <c r="E54" s="210"/>
      <c r="F54" s="210"/>
      <c r="G54" s="210"/>
      <c r="H54" s="213"/>
      <c r="I54" s="214"/>
      <c r="J54" s="229"/>
      <c r="K54" s="215"/>
    </row>
    <row r="55" spans="1:11" ht="18" customHeight="1" thickBot="1" x14ac:dyDescent="0.2">
      <c r="A55" s="230" t="s">
        <v>111</v>
      </c>
      <c r="B55" s="231"/>
      <c r="C55" s="231"/>
      <c r="D55" s="231"/>
      <c r="E55" s="231"/>
      <c r="F55" s="231"/>
      <c r="G55" s="231"/>
      <c r="H55" s="231"/>
      <c r="I55" s="231"/>
      <c r="J55" s="231"/>
      <c r="K55" s="232">
        <f>SUM(K35:K54)</f>
        <v>63200</v>
      </c>
    </row>
    <row r="56" spans="1:11" ht="18" customHeight="1" thickTop="1" x14ac:dyDescent="0.15">
      <c r="A56" s="220"/>
      <c r="B56" s="208"/>
      <c r="C56" s="220"/>
      <c r="D56" s="220"/>
      <c r="E56" s="258"/>
      <c r="F56" s="258"/>
      <c r="G56" s="258"/>
      <c r="H56" s="222"/>
      <c r="I56" s="223"/>
      <c r="J56" s="223"/>
      <c r="K56" s="222"/>
    </row>
    <row r="57" spans="1:11" ht="18" customHeight="1" x14ac:dyDescent="0.15">
      <c r="A57" s="238" t="s">
        <v>18</v>
      </c>
      <c r="B57" s="238"/>
      <c r="C57" s="238"/>
      <c r="D57" s="238"/>
      <c r="E57" s="238"/>
      <c r="F57" s="259"/>
      <c r="G57" s="259"/>
    </row>
  </sheetData>
  <mergeCells count="21">
    <mergeCell ref="K33:K34"/>
    <mergeCell ref="B33:B34"/>
    <mergeCell ref="D33:D34"/>
    <mergeCell ref="A33:A34"/>
    <mergeCell ref="C33:C34"/>
    <mergeCell ref="A57:E57"/>
    <mergeCell ref="A55:J55"/>
    <mergeCell ref="E33:G33"/>
    <mergeCell ref="H33:H34"/>
    <mergeCell ref="I33:I34"/>
    <mergeCell ref="J33:J34"/>
    <mergeCell ref="A30:J30"/>
    <mergeCell ref="K8:K9"/>
    <mergeCell ref="I8:I9"/>
    <mergeCell ref="C8:C9"/>
    <mergeCell ref="B8:B9"/>
    <mergeCell ref="E8:G8"/>
    <mergeCell ref="H8:H9"/>
    <mergeCell ref="A8:A9"/>
    <mergeCell ref="J8:J9"/>
    <mergeCell ref="D8:D9"/>
  </mergeCells>
  <phoneticPr fontId="3"/>
  <pageMargins left="0.70866141732283472" right="0.70866141732283472" top="0.74803149606299213" bottom="0.74803149606299213" header="0.31496062992125984" footer="0.31496062992125984"/>
  <pageSetup paperSize="9" scale="59" fitToHeight="0" orientation="portrait" r:id="rId1"/>
  <headerFooter>
    <oddHeader>&amp;R&amp;"HG丸ｺﾞｼｯｸM-PRO,標準"証憑一覧</oddHeader>
    <oddFooter>&amp;C&amp;"HG丸ｺﾞｼｯｸM-PRO,標準"&amp;P/&amp;N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0"/>
  <sheetViews>
    <sheetView view="pageBreakPreview" zoomScaleNormal="100" zoomScaleSheetLayoutView="100" workbookViewId="0">
      <selection activeCell="E8" sqref="E8"/>
    </sheetView>
  </sheetViews>
  <sheetFormatPr defaultRowHeight="18" customHeight="1" x14ac:dyDescent="0.15"/>
  <cols>
    <col min="1" max="1" width="11.5" style="184" bestFit="1" customWidth="1"/>
    <col min="2" max="2" width="5.625" style="185" customWidth="1"/>
    <col min="3" max="3" width="9.75" style="185" bestFit="1" customWidth="1"/>
    <col min="4" max="4" width="14.375" style="185" customWidth="1"/>
    <col min="5" max="5" width="20.625" style="186" customWidth="1"/>
    <col min="6" max="6" width="22" style="186" customWidth="1"/>
    <col min="7" max="7" width="15.125" style="187" bestFit="1" customWidth="1"/>
    <col min="8" max="8" width="5.75" style="187" bestFit="1" customWidth="1"/>
    <col min="9" max="9" width="8.375" style="187" bestFit="1" customWidth="1"/>
    <col min="10" max="10" width="16.75" style="185" bestFit="1" customWidth="1"/>
    <col min="11" max="11" width="9" style="185"/>
    <col min="12" max="12" width="23" style="185" customWidth="1"/>
    <col min="13" max="13" width="18.75" style="185" customWidth="1"/>
    <col min="14" max="14" width="13.875" style="185" customWidth="1"/>
    <col min="15" max="15" width="10" style="185" customWidth="1"/>
    <col min="16" max="16" width="9" style="185"/>
    <col min="17" max="17" width="17.625" style="185" customWidth="1"/>
    <col min="18" max="16384" width="9" style="185"/>
  </cols>
  <sheetData>
    <row r="1" spans="1:15" ht="18" customHeight="1" x14ac:dyDescent="0.15">
      <c r="A1" s="185" t="s">
        <v>37</v>
      </c>
    </row>
    <row r="2" spans="1:15" ht="18" customHeight="1" x14ac:dyDescent="0.15">
      <c r="A2" s="185" t="s">
        <v>41</v>
      </c>
    </row>
    <row r="4" spans="1:15" ht="18" customHeight="1" x14ac:dyDescent="0.15">
      <c r="A4" s="224" t="s">
        <v>42</v>
      </c>
      <c r="B4" s="240" t="s">
        <v>95</v>
      </c>
      <c r="C4" s="225"/>
      <c r="D4" s="225"/>
      <c r="E4" s="241"/>
      <c r="F4" s="241"/>
      <c r="G4" s="226"/>
      <c r="H4" s="226"/>
      <c r="I4" s="226"/>
      <c r="J4" s="227"/>
    </row>
    <row r="5" spans="1:15" s="246" customFormat="1" ht="18" customHeight="1" x14ac:dyDescent="0.15">
      <c r="A5" s="242" t="s">
        <v>9</v>
      </c>
      <c r="B5" s="243" t="s">
        <v>0</v>
      </c>
      <c r="C5" s="243" t="s">
        <v>1</v>
      </c>
      <c r="D5" s="243" t="s">
        <v>5</v>
      </c>
      <c r="E5" s="243" t="s">
        <v>2</v>
      </c>
      <c r="F5" s="243"/>
      <c r="G5" s="244" t="s">
        <v>17</v>
      </c>
      <c r="H5" s="243" t="s">
        <v>72</v>
      </c>
      <c r="I5" s="243" t="s">
        <v>71</v>
      </c>
      <c r="J5" s="245" t="s">
        <v>43</v>
      </c>
      <c r="M5" s="220"/>
    </row>
    <row r="6" spans="1:15" s="246" customFormat="1" ht="36" customHeight="1" x14ac:dyDescent="0.15">
      <c r="A6" s="242"/>
      <c r="B6" s="243"/>
      <c r="C6" s="243"/>
      <c r="D6" s="243"/>
      <c r="E6" s="195" t="s">
        <v>77</v>
      </c>
      <c r="F6" s="195" t="s">
        <v>188</v>
      </c>
      <c r="G6" s="244"/>
      <c r="H6" s="243"/>
      <c r="I6" s="243"/>
      <c r="J6" s="245"/>
      <c r="M6" s="220"/>
    </row>
    <row r="7" spans="1:15" ht="18" customHeight="1" x14ac:dyDescent="0.15">
      <c r="A7" s="199" t="s">
        <v>73</v>
      </c>
      <c r="B7" s="200">
        <v>1</v>
      </c>
      <c r="C7" s="201"/>
      <c r="D7" s="202"/>
      <c r="E7" s="248"/>
      <c r="F7" s="248"/>
      <c r="G7" s="260"/>
      <c r="H7" s="261"/>
      <c r="I7" s="262"/>
      <c r="J7" s="256">
        <v>18500</v>
      </c>
      <c r="K7" s="207"/>
      <c r="L7" s="208"/>
    </row>
    <row r="8" spans="1:15" ht="18" customHeight="1" x14ac:dyDescent="0.15">
      <c r="A8" s="199" t="s">
        <v>73</v>
      </c>
      <c r="B8" s="209">
        <v>2</v>
      </c>
      <c r="C8" s="210"/>
      <c r="D8" s="211"/>
      <c r="E8" s="249"/>
      <c r="F8" s="249"/>
      <c r="G8" s="260"/>
      <c r="H8" s="261"/>
      <c r="I8" s="262"/>
      <c r="J8" s="256"/>
      <c r="K8" s="207"/>
      <c r="L8" s="208"/>
    </row>
    <row r="9" spans="1:15" ht="18" customHeight="1" x14ac:dyDescent="0.15">
      <c r="A9" s="199" t="s">
        <v>73</v>
      </c>
      <c r="B9" s="209">
        <v>3</v>
      </c>
      <c r="C9" s="210"/>
      <c r="D9" s="211"/>
      <c r="E9" s="249"/>
      <c r="F9" s="249"/>
      <c r="G9" s="263"/>
      <c r="H9" s="264"/>
      <c r="I9" s="265"/>
      <c r="J9" s="256"/>
      <c r="K9" s="207"/>
      <c r="L9" s="208"/>
    </row>
    <row r="10" spans="1:15" ht="18" customHeight="1" x14ac:dyDescent="0.15">
      <c r="A10" s="199" t="s">
        <v>73</v>
      </c>
      <c r="B10" s="209">
        <v>4</v>
      </c>
      <c r="C10" s="210"/>
      <c r="D10" s="211"/>
      <c r="E10" s="250"/>
      <c r="F10" s="250"/>
      <c r="G10" s="263"/>
      <c r="H10" s="264"/>
      <c r="I10" s="265"/>
      <c r="J10" s="256"/>
      <c r="K10" s="207"/>
      <c r="L10" s="208"/>
    </row>
    <row r="11" spans="1:15" ht="18" customHeight="1" x14ac:dyDescent="0.15">
      <c r="A11" s="199" t="s">
        <v>73</v>
      </c>
      <c r="B11" s="209">
        <v>5</v>
      </c>
      <c r="C11" s="210"/>
      <c r="D11" s="211"/>
      <c r="E11" s="249"/>
      <c r="F11" s="249"/>
      <c r="G11" s="263"/>
      <c r="H11" s="264"/>
      <c r="I11" s="265"/>
      <c r="J11" s="256"/>
      <c r="K11" s="207"/>
      <c r="L11" s="208"/>
    </row>
    <row r="12" spans="1:15" ht="18" customHeight="1" x14ac:dyDescent="0.15">
      <c r="A12" s="199" t="s">
        <v>73</v>
      </c>
      <c r="B12" s="209">
        <v>6</v>
      </c>
      <c r="C12" s="210"/>
      <c r="D12" s="211"/>
      <c r="E12" s="249"/>
      <c r="F12" s="249"/>
      <c r="G12" s="213"/>
      <c r="H12" s="214"/>
      <c r="I12" s="213"/>
      <c r="J12" s="215"/>
    </row>
    <row r="13" spans="1:15" ht="18" customHeight="1" x14ac:dyDescent="0.15">
      <c r="A13" s="199" t="s">
        <v>73</v>
      </c>
      <c r="B13" s="209">
        <v>7</v>
      </c>
      <c r="C13" s="210"/>
      <c r="D13" s="211"/>
      <c r="E13" s="249"/>
      <c r="F13" s="249"/>
      <c r="G13" s="213"/>
      <c r="H13" s="214"/>
      <c r="I13" s="213"/>
      <c r="J13" s="215"/>
    </row>
    <row r="14" spans="1:15" ht="18" customHeight="1" x14ac:dyDescent="0.15">
      <c r="A14" s="199" t="s">
        <v>73</v>
      </c>
      <c r="B14" s="209">
        <v>8</v>
      </c>
      <c r="C14" s="210"/>
      <c r="D14" s="211"/>
      <c r="E14" s="249"/>
      <c r="F14" s="249"/>
      <c r="G14" s="213"/>
      <c r="H14" s="214"/>
      <c r="I14" s="213"/>
      <c r="J14" s="215"/>
    </row>
    <row r="15" spans="1:15" s="208" customFormat="1" ht="18" customHeight="1" x14ac:dyDescent="0.15">
      <c r="A15" s="199" t="s">
        <v>73</v>
      </c>
      <c r="B15" s="209">
        <v>9</v>
      </c>
      <c r="C15" s="210"/>
      <c r="D15" s="211"/>
      <c r="E15" s="249"/>
      <c r="F15" s="249"/>
      <c r="G15" s="213"/>
      <c r="H15" s="214"/>
      <c r="I15" s="213"/>
      <c r="J15" s="215"/>
      <c r="K15" s="185"/>
      <c r="L15" s="185"/>
      <c r="M15" s="185"/>
      <c r="N15" s="185"/>
      <c r="O15" s="185"/>
    </row>
    <row r="16" spans="1:15" ht="18" customHeight="1" x14ac:dyDescent="0.15">
      <c r="A16" s="199" t="s">
        <v>73</v>
      </c>
      <c r="B16" s="209">
        <v>10</v>
      </c>
      <c r="C16" s="210"/>
      <c r="D16" s="211"/>
      <c r="E16" s="249"/>
      <c r="F16" s="249"/>
      <c r="G16" s="213"/>
      <c r="H16" s="214"/>
      <c r="I16" s="213"/>
      <c r="J16" s="215"/>
    </row>
    <row r="17" spans="1:13" ht="18" customHeight="1" x14ac:dyDescent="0.15">
      <c r="A17" s="199" t="s">
        <v>73</v>
      </c>
      <c r="B17" s="209">
        <v>11</v>
      </c>
      <c r="C17" s="210"/>
      <c r="D17" s="211"/>
      <c r="E17" s="249"/>
      <c r="F17" s="249"/>
      <c r="G17" s="213"/>
      <c r="H17" s="214"/>
      <c r="I17" s="213"/>
      <c r="J17" s="215"/>
    </row>
    <row r="18" spans="1:13" ht="18" customHeight="1" x14ac:dyDescent="0.15">
      <c r="A18" s="199" t="s">
        <v>73</v>
      </c>
      <c r="B18" s="209">
        <v>12</v>
      </c>
      <c r="C18" s="210"/>
      <c r="D18" s="211"/>
      <c r="E18" s="249"/>
      <c r="F18" s="249"/>
      <c r="G18" s="213"/>
      <c r="H18" s="214"/>
      <c r="I18" s="213"/>
      <c r="J18" s="215"/>
    </row>
    <row r="19" spans="1:13" ht="18" customHeight="1" x14ac:dyDescent="0.15">
      <c r="A19" s="199" t="s">
        <v>73</v>
      </c>
      <c r="B19" s="209">
        <v>13</v>
      </c>
      <c r="C19" s="210"/>
      <c r="D19" s="211"/>
      <c r="E19" s="249"/>
      <c r="F19" s="249"/>
      <c r="G19" s="213"/>
      <c r="H19" s="214"/>
      <c r="I19" s="213"/>
      <c r="J19" s="215"/>
    </row>
    <row r="20" spans="1:13" ht="18" customHeight="1" x14ac:dyDescent="0.15">
      <c r="A20" s="199" t="s">
        <v>73</v>
      </c>
      <c r="B20" s="209">
        <v>14</v>
      </c>
      <c r="C20" s="210"/>
      <c r="D20" s="211"/>
      <c r="E20" s="249"/>
      <c r="F20" s="249"/>
      <c r="G20" s="213"/>
      <c r="H20" s="214"/>
      <c r="I20" s="213"/>
      <c r="J20" s="215"/>
    </row>
    <row r="21" spans="1:13" ht="18" customHeight="1" x14ac:dyDescent="0.15">
      <c r="A21" s="199" t="s">
        <v>73</v>
      </c>
      <c r="B21" s="209">
        <v>15</v>
      </c>
      <c r="C21" s="210"/>
      <c r="D21" s="211"/>
      <c r="E21" s="249"/>
      <c r="F21" s="249"/>
      <c r="G21" s="213"/>
      <c r="H21" s="214"/>
      <c r="I21" s="213"/>
      <c r="J21" s="215"/>
    </row>
    <row r="22" spans="1:13" ht="18" customHeight="1" x14ac:dyDescent="0.15">
      <c r="A22" s="199" t="s">
        <v>73</v>
      </c>
      <c r="B22" s="209">
        <v>16</v>
      </c>
      <c r="C22" s="210"/>
      <c r="D22" s="211"/>
      <c r="E22" s="249"/>
      <c r="F22" s="249"/>
      <c r="G22" s="213"/>
      <c r="H22" s="214"/>
      <c r="I22" s="213"/>
      <c r="J22" s="215"/>
    </row>
    <row r="23" spans="1:13" ht="18" customHeight="1" x14ac:dyDescent="0.15">
      <c r="A23" s="199" t="s">
        <v>73</v>
      </c>
      <c r="B23" s="209">
        <v>17</v>
      </c>
      <c r="C23" s="210"/>
      <c r="D23" s="211"/>
      <c r="E23" s="249"/>
      <c r="F23" s="249"/>
      <c r="G23" s="213"/>
      <c r="H23" s="214"/>
      <c r="I23" s="213"/>
      <c r="J23" s="215"/>
    </row>
    <row r="24" spans="1:13" ht="18" customHeight="1" x14ac:dyDescent="0.15">
      <c r="A24" s="199" t="s">
        <v>73</v>
      </c>
      <c r="B24" s="209">
        <v>18</v>
      </c>
      <c r="C24" s="210"/>
      <c r="D24" s="211"/>
      <c r="E24" s="249"/>
      <c r="F24" s="249"/>
      <c r="G24" s="213"/>
      <c r="H24" s="214"/>
      <c r="I24" s="213"/>
      <c r="J24" s="215"/>
    </row>
    <row r="25" spans="1:13" ht="18" customHeight="1" x14ac:dyDescent="0.15">
      <c r="A25" s="199" t="s">
        <v>73</v>
      </c>
      <c r="B25" s="209">
        <v>19</v>
      </c>
      <c r="C25" s="210"/>
      <c r="D25" s="211"/>
      <c r="E25" s="249"/>
      <c r="F25" s="249"/>
      <c r="G25" s="213"/>
      <c r="H25" s="214"/>
      <c r="I25" s="213"/>
      <c r="J25" s="215"/>
    </row>
    <row r="26" spans="1:13" ht="18" customHeight="1" x14ac:dyDescent="0.15">
      <c r="A26" s="199" t="s">
        <v>73</v>
      </c>
      <c r="B26" s="209">
        <v>20</v>
      </c>
      <c r="C26" s="210"/>
      <c r="D26" s="211"/>
      <c r="E26" s="249"/>
      <c r="F26" s="249"/>
      <c r="G26" s="213"/>
      <c r="H26" s="214"/>
      <c r="I26" s="213"/>
      <c r="J26" s="215"/>
    </row>
    <row r="27" spans="1:13" ht="18" customHeight="1" thickBot="1" x14ac:dyDescent="0.2">
      <c r="A27" s="230" t="s">
        <v>112</v>
      </c>
      <c r="B27" s="231"/>
      <c r="C27" s="231"/>
      <c r="D27" s="231"/>
      <c r="E27" s="231"/>
      <c r="F27" s="231"/>
      <c r="G27" s="231"/>
      <c r="H27" s="231"/>
      <c r="I27" s="231"/>
      <c r="J27" s="232">
        <f>SUM(J7:J26)</f>
        <v>18500</v>
      </c>
    </row>
    <row r="28" spans="1:13" ht="18" customHeight="1" thickTop="1" x14ac:dyDescent="0.15">
      <c r="A28" s="220"/>
      <c r="B28" s="208"/>
      <c r="C28" s="220"/>
      <c r="D28" s="220"/>
      <c r="E28" s="258"/>
      <c r="F28" s="258"/>
      <c r="G28" s="222"/>
      <c r="H28" s="223"/>
      <c r="I28" s="223"/>
      <c r="J28" s="222"/>
    </row>
    <row r="29" spans="1:13" ht="18" customHeight="1" x14ac:dyDescent="0.15">
      <c r="A29" s="224" t="s">
        <v>42</v>
      </c>
      <c r="B29" s="240" t="s">
        <v>96</v>
      </c>
      <c r="C29" s="225"/>
      <c r="D29" s="225"/>
      <c r="E29" s="241"/>
      <c r="F29" s="241"/>
      <c r="G29" s="226"/>
      <c r="H29" s="226"/>
      <c r="I29" s="226"/>
      <c r="J29" s="227"/>
    </row>
    <row r="30" spans="1:13" s="246" customFormat="1" ht="18" customHeight="1" x14ac:dyDescent="0.15">
      <c r="A30" s="242" t="s">
        <v>9</v>
      </c>
      <c r="B30" s="243" t="s">
        <v>0</v>
      </c>
      <c r="C30" s="243" t="s">
        <v>1</v>
      </c>
      <c r="D30" s="243" t="s">
        <v>5</v>
      </c>
      <c r="E30" s="243" t="s">
        <v>2</v>
      </c>
      <c r="F30" s="243"/>
      <c r="G30" s="244" t="s">
        <v>17</v>
      </c>
      <c r="H30" s="243" t="s">
        <v>72</v>
      </c>
      <c r="I30" s="243" t="s">
        <v>71</v>
      </c>
      <c r="J30" s="245" t="s">
        <v>43</v>
      </c>
      <c r="M30" s="220"/>
    </row>
    <row r="31" spans="1:13" s="246" customFormat="1" ht="36" customHeight="1" x14ac:dyDescent="0.15">
      <c r="A31" s="242"/>
      <c r="B31" s="243"/>
      <c r="C31" s="243"/>
      <c r="D31" s="243"/>
      <c r="E31" s="195" t="s">
        <v>77</v>
      </c>
      <c r="F31" s="195" t="s">
        <v>189</v>
      </c>
      <c r="G31" s="244"/>
      <c r="H31" s="243"/>
      <c r="I31" s="243"/>
      <c r="J31" s="245"/>
      <c r="M31" s="220"/>
    </row>
    <row r="32" spans="1:13" ht="18" customHeight="1" x14ac:dyDescent="0.15">
      <c r="A32" s="199" t="s">
        <v>10</v>
      </c>
      <c r="B32" s="200">
        <v>1</v>
      </c>
      <c r="C32" s="201"/>
      <c r="D32" s="202"/>
      <c r="E32" s="248"/>
      <c r="F32" s="248"/>
      <c r="G32" s="204"/>
      <c r="H32" s="205"/>
      <c r="I32" s="228"/>
      <c r="J32" s="206">
        <v>135000</v>
      </c>
      <c r="K32" s="207"/>
      <c r="L32" s="208"/>
    </row>
    <row r="33" spans="1:15" ht="18" customHeight="1" x14ac:dyDescent="0.15">
      <c r="A33" s="199" t="s">
        <v>10</v>
      </c>
      <c r="B33" s="209">
        <v>2</v>
      </c>
      <c r="C33" s="210"/>
      <c r="D33" s="211"/>
      <c r="E33" s="249"/>
      <c r="F33" s="249"/>
      <c r="G33" s="213"/>
      <c r="H33" s="214"/>
      <c r="I33" s="229"/>
      <c r="J33" s="215"/>
      <c r="K33" s="207"/>
      <c r="L33" s="208"/>
    </row>
    <row r="34" spans="1:15" ht="18" customHeight="1" x14ac:dyDescent="0.15">
      <c r="A34" s="199" t="s">
        <v>10</v>
      </c>
      <c r="B34" s="209">
        <v>3</v>
      </c>
      <c r="C34" s="210"/>
      <c r="D34" s="211"/>
      <c r="E34" s="249"/>
      <c r="F34" s="249"/>
      <c r="G34" s="213"/>
      <c r="H34" s="214"/>
      <c r="I34" s="229"/>
      <c r="J34" s="215"/>
      <c r="K34" s="207"/>
      <c r="L34" s="208"/>
    </row>
    <row r="35" spans="1:15" ht="18" customHeight="1" x14ac:dyDescent="0.15">
      <c r="A35" s="199" t="s">
        <v>10</v>
      </c>
      <c r="B35" s="209">
        <v>4</v>
      </c>
      <c r="C35" s="210"/>
      <c r="D35" s="211"/>
      <c r="E35" s="266"/>
      <c r="F35" s="266"/>
      <c r="G35" s="213"/>
      <c r="H35" s="214"/>
      <c r="I35" s="229"/>
      <c r="J35" s="215"/>
      <c r="K35" s="207"/>
      <c r="L35" s="208"/>
    </row>
    <row r="36" spans="1:15" ht="18" customHeight="1" x14ac:dyDescent="0.15">
      <c r="A36" s="199" t="s">
        <v>10</v>
      </c>
      <c r="B36" s="209">
        <v>5</v>
      </c>
      <c r="C36" s="210"/>
      <c r="D36" s="211"/>
      <c r="E36" s="249"/>
      <c r="F36" s="249"/>
      <c r="G36" s="213"/>
      <c r="H36" s="214"/>
      <c r="I36" s="229"/>
      <c r="J36" s="215"/>
      <c r="K36" s="207"/>
      <c r="L36" s="208"/>
    </row>
    <row r="37" spans="1:15" ht="18" customHeight="1" x14ac:dyDescent="0.15">
      <c r="A37" s="199" t="s">
        <v>10</v>
      </c>
      <c r="B37" s="209">
        <v>6</v>
      </c>
      <c r="C37" s="210"/>
      <c r="D37" s="211"/>
      <c r="E37" s="249"/>
      <c r="F37" s="249"/>
      <c r="G37" s="213"/>
      <c r="H37" s="214"/>
      <c r="I37" s="229"/>
      <c r="J37" s="215"/>
      <c r="K37" s="207"/>
      <c r="L37" s="208"/>
    </row>
    <row r="38" spans="1:15" ht="18" customHeight="1" x14ac:dyDescent="0.15">
      <c r="A38" s="199" t="s">
        <v>10</v>
      </c>
      <c r="B38" s="209">
        <v>7</v>
      </c>
      <c r="C38" s="210"/>
      <c r="D38" s="211"/>
      <c r="E38" s="249"/>
      <c r="F38" s="249"/>
      <c r="G38" s="213"/>
      <c r="H38" s="214"/>
      <c r="I38" s="229"/>
      <c r="J38" s="215"/>
      <c r="K38" s="207"/>
      <c r="L38" s="208"/>
    </row>
    <row r="39" spans="1:15" ht="18" customHeight="1" x14ac:dyDescent="0.15">
      <c r="A39" s="199" t="s">
        <v>10</v>
      </c>
      <c r="B39" s="209">
        <v>8</v>
      </c>
      <c r="C39" s="210"/>
      <c r="D39" s="211"/>
      <c r="E39" s="249"/>
      <c r="F39" s="249"/>
      <c r="G39" s="213"/>
      <c r="H39" s="214"/>
      <c r="I39" s="229"/>
      <c r="J39" s="215"/>
      <c r="K39" s="207"/>
      <c r="L39" s="208"/>
    </row>
    <row r="40" spans="1:15" ht="18" customHeight="1" x14ac:dyDescent="0.15">
      <c r="A40" s="199" t="s">
        <v>10</v>
      </c>
      <c r="B40" s="209">
        <v>9</v>
      </c>
      <c r="C40" s="210"/>
      <c r="D40" s="211"/>
      <c r="E40" s="249"/>
      <c r="F40" s="249"/>
      <c r="G40" s="213"/>
      <c r="H40" s="214"/>
      <c r="I40" s="229"/>
      <c r="J40" s="215"/>
      <c r="K40" s="207"/>
      <c r="L40" s="208"/>
    </row>
    <row r="41" spans="1:15" ht="18" customHeight="1" x14ac:dyDescent="0.15">
      <c r="A41" s="199" t="s">
        <v>10</v>
      </c>
      <c r="B41" s="209">
        <v>10</v>
      </c>
      <c r="C41" s="210"/>
      <c r="D41" s="211"/>
      <c r="E41" s="249"/>
      <c r="F41" s="249"/>
      <c r="G41" s="213"/>
      <c r="H41" s="214"/>
      <c r="I41" s="229"/>
      <c r="J41" s="215"/>
      <c r="K41" s="207"/>
      <c r="L41" s="208"/>
    </row>
    <row r="42" spans="1:15" ht="18" customHeight="1" x14ac:dyDescent="0.15">
      <c r="A42" s="199" t="s">
        <v>10</v>
      </c>
      <c r="B42" s="209">
        <v>11</v>
      </c>
      <c r="C42" s="210"/>
      <c r="D42" s="211"/>
      <c r="E42" s="250"/>
      <c r="F42" s="250"/>
      <c r="G42" s="213"/>
      <c r="H42" s="214"/>
      <c r="I42" s="229"/>
      <c r="J42" s="215"/>
      <c r="K42" s="207"/>
      <c r="L42" s="208"/>
    </row>
    <row r="43" spans="1:15" ht="18" customHeight="1" x14ac:dyDescent="0.15">
      <c r="A43" s="199" t="s">
        <v>10</v>
      </c>
      <c r="B43" s="209">
        <v>12</v>
      </c>
      <c r="C43" s="210"/>
      <c r="D43" s="211"/>
      <c r="E43" s="249"/>
      <c r="F43" s="249"/>
      <c r="G43" s="213"/>
      <c r="H43" s="214"/>
      <c r="I43" s="229"/>
      <c r="J43" s="215"/>
      <c r="K43" s="207"/>
      <c r="L43" s="208"/>
    </row>
    <row r="44" spans="1:15" ht="18" customHeight="1" x14ac:dyDescent="0.15">
      <c r="A44" s="199" t="s">
        <v>10</v>
      </c>
      <c r="B44" s="209">
        <v>13</v>
      </c>
      <c r="C44" s="210"/>
      <c r="D44" s="211"/>
      <c r="E44" s="249"/>
      <c r="F44" s="249"/>
      <c r="G44" s="213"/>
      <c r="H44" s="214"/>
      <c r="I44" s="229"/>
      <c r="J44" s="215"/>
    </row>
    <row r="45" spans="1:15" ht="18" customHeight="1" x14ac:dyDescent="0.15">
      <c r="A45" s="199" t="s">
        <v>10</v>
      </c>
      <c r="B45" s="209">
        <v>14</v>
      </c>
      <c r="C45" s="210"/>
      <c r="D45" s="211"/>
      <c r="E45" s="249"/>
      <c r="F45" s="249"/>
      <c r="G45" s="213"/>
      <c r="H45" s="214"/>
      <c r="I45" s="229"/>
      <c r="J45" s="215"/>
    </row>
    <row r="46" spans="1:15" ht="18" customHeight="1" x14ac:dyDescent="0.15">
      <c r="A46" s="199" t="s">
        <v>10</v>
      </c>
      <c r="B46" s="209">
        <v>15</v>
      </c>
      <c r="C46" s="210"/>
      <c r="D46" s="211"/>
      <c r="E46" s="249"/>
      <c r="F46" s="249"/>
      <c r="G46" s="213"/>
      <c r="H46" s="214"/>
      <c r="I46" s="229"/>
      <c r="J46" s="215"/>
    </row>
    <row r="47" spans="1:15" s="208" customFormat="1" ht="18" customHeight="1" x14ac:dyDescent="0.15">
      <c r="A47" s="199" t="s">
        <v>10</v>
      </c>
      <c r="B47" s="209">
        <v>16</v>
      </c>
      <c r="C47" s="210"/>
      <c r="D47" s="211"/>
      <c r="E47" s="249"/>
      <c r="F47" s="249"/>
      <c r="G47" s="213"/>
      <c r="H47" s="214"/>
      <c r="I47" s="229"/>
      <c r="J47" s="215"/>
      <c r="K47" s="185"/>
      <c r="L47" s="185"/>
      <c r="M47" s="185"/>
      <c r="N47" s="185"/>
      <c r="O47" s="185"/>
    </row>
    <row r="48" spans="1:15" ht="18" customHeight="1" x14ac:dyDescent="0.15">
      <c r="A48" s="199" t="s">
        <v>10</v>
      </c>
      <c r="B48" s="209">
        <v>17</v>
      </c>
      <c r="C48" s="210"/>
      <c r="D48" s="211"/>
      <c r="E48" s="249"/>
      <c r="F48" s="249"/>
      <c r="G48" s="213"/>
      <c r="H48" s="214"/>
      <c r="I48" s="229"/>
      <c r="J48" s="215"/>
    </row>
    <row r="49" spans="1:10" ht="18" customHeight="1" x14ac:dyDescent="0.15">
      <c r="A49" s="199" t="s">
        <v>10</v>
      </c>
      <c r="B49" s="209">
        <v>18</v>
      </c>
      <c r="C49" s="210"/>
      <c r="D49" s="211"/>
      <c r="E49" s="249"/>
      <c r="F49" s="249"/>
      <c r="G49" s="213"/>
      <c r="H49" s="214"/>
      <c r="I49" s="229"/>
      <c r="J49" s="215"/>
    </row>
    <row r="50" spans="1:10" ht="18" customHeight="1" x14ac:dyDescent="0.15">
      <c r="A50" s="199" t="s">
        <v>10</v>
      </c>
      <c r="B50" s="209">
        <v>19</v>
      </c>
      <c r="C50" s="210"/>
      <c r="D50" s="211"/>
      <c r="E50" s="249"/>
      <c r="F50" s="249"/>
      <c r="G50" s="213"/>
      <c r="H50" s="214"/>
      <c r="I50" s="229"/>
      <c r="J50" s="215"/>
    </row>
    <row r="51" spans="1:10" ht="18" customHeight="1" x14ac:dyDescent="0.15">
      <c r="A51" s="199" t="s">
        <v>10</v>
      </c>
      <c r="B51" s="209">
        <v>20</v>
      </c>
      <c r="C51" s="210"/>
      <c r="D51" s="211"/>
      <c r="E51" s="249"/>
      <c r="F51" s="249"/>
      <c r="G51" s="213"/>
      <c r="H51" s="214"/>
      <c r="I51" s="229"/>
      <c r="J51" s="215"/>
    </row>
    <row r="52" spans="1:10" ht="18" customHeight="1" x14ac:dyDescent="0.15">
      <c r="A52" s="199" t="s">
        <v>10</v>
      </c>
      <c r="B52" s="209">
        <v>21</v>
      </c>
      <c r="C52" s="210"/>
      <c r="D52" s="211"/>
      <c r="E52" s="249"/>
      <c r="F52" s="249"/>
      <c r="G52" s="213"/>
      <c r="H52" s="214"/>
      <c r="I52" s="229"/>
      <c r="J52" s="215"/>
    </row>
    <row r="53" spans="1:10" ht="18" customHeight="1" thickBot="1" x14ac:dyDescent="0.2">
      <c r="A53" s="230" t="s">
        <v>113</v>
      </c>
      <c r="B53" s="231"/>
      <c r="C53" s="231"/>
      <c r="D53" s="231"/>
      <c r="E53" s="231"/>
      <c r="F53" s="231"/>
      <c r="G53" s="231"/>
      <c r="H53" s="231"/>
      <c r="I53" s="231"/>
      <c r="J53" s="232">
        <f>SUM(J32:J52)</f>
        <v>135000</v>
      </c>
    </row>
    <row r="54" spans="1:10" ht="18" customHeight="1" thickTop="1" x14ac:dyDescent="0.15">
      <c r="A54" s="220"/>
      <c r="B54" s="208"/>
      <c r="C54" s="220"/>
      <c r="D54" s="220"/>
      <c r="E54" s="258"/>
      <c r="F54" s="258"/>
      <c r="G54" s="222"/>
      <c r="H54" s="223"/>
      <c r="I54" s="223"/>
      <c r="J54" s="222"/>
    </row>
    <row r="55" spans="1:10" ht="18" customHeight="1" x14ac:dyDescent="0.15">
      <c r="A55" s="224" t="s">
        <v>42</v>
      </c>
      <c r="B55" s="240" t="s">
        <v>98</v>
      </c>
      <c r="C55" s="225"/>
      <c r="D55" s="225"/>
      <c r="E55" s="241"/>
      <c r="F55" s="241"/>
      <c r="G55" s="226"/>
      <c r="H55" s="226"/>
      <c r="I55" s="226"/>
      <c r="J55" s="227"/>
    </row>
    <row r="56" spans="1:10" ht="18" customHeight="1" x14ac:dyDescent="0.15">
      <c r="A56" s="267" t="s">
        <v>9</v>
      </c>
      <c r="B56" s="268" t="s">
        <v>0</v>
      </c>
      <c r="C56" s="268" t="s">
        <v>1</v>
      </c>
      <c r="D56" s="268" t="s">
        <v>5</v>
      </c>
      <c r="E56" s="269" t="s">
        <v>2</v>
      </c>
      <c r="F56" s="270"/>
      <c r="G56" s="271" t="s">
        <v>17</v>
      </c>
      <c r="H56" s="268" t="s">
        <v>72</v>
      </c>
      <c r="I56" s="268" t="s">
        <v>71</v>
      </c>
      <c r="J56" s="272" t="s">
        <v>43</v>
      </c>
    </row>
    <row r="57" spans="1:10" ht="36" customHeight="1" x14ac:dyDescent="0.15">
      <c r="A57" s="273"/>
      <c r="B57" s="274"/>
      <c r="C57" s="274"/>
      <c r="D57" s="274"/>
      <c r="E57" s="195" t="s">
        <v>78</v>
      </c>
      <c r="F57" s="195" t="s">
        <v>46</v>
      </c>
      <c r="G57" s="275"/>
      <c r="H57" s="274"/>
      <c r="I57" s="274"/>
      <c r="J57" s="276"/>
    </row>
    <row r="58" spans="1:10" ht="18" customHeight="1" x14ac:dyDescent="0.15">
      <c r="A58" s="199" t="s">
        <v>73</v>
      </c>
      <c r="B58" s="200">
        <v>1</v>
      </c>
      <c r="C58" s="201"/>
      <c r="D58" s="202"/>
      <c r="E58" s="248"/>
      <c r="F58" s="248"/>
      <c r="G58" s="204"/>
      <c r="H58" s="205"/>
      <c r="I58" s="228"/>
      <c r="J58" s="206">
        <v>29800</v>
      </c>
    </row>
    <row r="59" spans="1:10" ht="18" customHeight="1" x14ac:dyDescent="0.15">
      <c r="A59" s="199" t="s">
        <v>73</v>
      </c>
      <c r="B59" s="209">
        <v>2</v>
      </c>
      <c r="C59" s="210"/>
      <c r="D59" s="211"/>
      <c r="E59" s="249"/>
      <c r="F59" s="249"/>
      <c r="G59" s="213"/>
      <c r="H59" s="214"/>
      <c r="I59" s="229"/>
      <c r="J59" s="215"/>
    </row>
    <row r="60" spans="1:10" ht="18" customHeight="1" x14ac:dyDescent="0.15">
      <c r="A60" s="199" t="s">
        <v>73</v>
      </c>
      <c r="B60" s="209">
        <v>3</v>
      </c>
      <c r="C60" s="210"/>
      <c r="D60" s="211"/>
      <c r="E60" s="249"/>
      <c r="F60" s="249"/>
      <c r="G60" s="213"/>
      <c r="H60" s="214"/>
      <c r="I60" s="229"/>
      <c r="J60" s="215"/>
    </row>
    <row r="61" spans="1:10" ht="18" customHeight="1" x14ac:dyDescent="0.15">
      <c r="A61" s="199" t="s">
        <v>73</v>
      </c>
      <c r="B61" s="209">
        <v>4</v>
      </c>
      <c r="C61" s="210"/>
      <c r="D61" s="211"/>
      <c r="E61" s="250"/>
      <c r="F61" s="250"/>
      <c r="G61" s="213"/>
      <c r="H61" s="214"/>
      <c r="I61" s="229"/>
      <c r="J61" s="215"/>
    </row>
    <row r="62" spans="1:10" ht="18" customHeight="1" x14ac:dyDescent="0.15">
      <c r="A62" s="199" t="s">
        <v>73</v>
      </c>
      <c r="B62" s="209">
        <v>5</v>
      </c>
      <c r="C62" s="210"/>
      <c r="D62" s="211"/>
      <c r="E62" s="249"/>
      <c r="F62" s="249"/>
      <c r="G62" s="213"/>
      <c r="H62" s="214"/>
      <c r="I62" s="229"/>
      <c r="J62" s="215"/>
    </row>
    <row r="63" spans="1:10" ht="18" customHeight="1" x14ac:dyDescent="0.15">
      <c r="A63" s="199" t="s">
        <v>73</v>
      </c>
      <c r="B63" s="209">
        <v>6</v>
      </c>
      <c r="C63" s="210"/>
      <c r="D63" s="211"/>
      <c r="E63" s="249"/>
      <c r="F63" s="249"/>
      <c r="G63" s="213"/>
      <c r="H63" s="214"/>
      <c r="I63" s="229"/>
      <c r="J63" s="215"/>
    </row>
    <row r="64" spans="1:10" ht="18" customHeight="1" x14ac:dyDescent="0.15">
      <c r="A64" s="199" t="s">
        <v>73</v>
      </c>
      <c r="B64" s="209">
        <v>7</v>
      </c>
      <c r="C64" s="210"/>
      <c r="D64" s="211"/>
      <c r="E64" s="249"/>
      <c r="F64" s="249"/>
      <c r="G64" s="213"/>
      <c r="H64" s="214"/>
      <c r="I64" s="229"/>
      <c r="J64" s="215"/>
    </row>
    <row r="65" spans="1:10" ht="18" customHeight="1" x14ac:dyDescent="0.15">
      <c r="A65" s="199" t="s">
        <v>73</v>
      </c>
      <c r="B65" s="209">
        <v>8</v>
      </c>
      <c r="C65" s="210"/>
      <c r="D65" s="211"/>
      <c r="E65" s="249"/>
      <c r="F65" s="249"/>
      <c r="G65" s="213"/>
      <c r="H65" s="214"/>
      <c r="I65" s="229"/>
      <c r="J65" s="215"/>
    </row>
    <row r="66" spans="1:10" ht="18" customHeight="1" x14ac:dyDescent="0.15">
      <c r="A66" s="199" t="s">
        <v>73</v>
      </c>
      <c r="B66" s="209">
        <v>9</v>
      </c>
      <c r="C66" s="210"/>
      <c r="D66" s="211"/>
      <c r="E66" s="249"/>
      <c r="F66" s="249"/>
      <c r="G66" s="213"/>
      <c r="H66" s="214"/>
      <c r="I66" s="229"/>
      <c r="J66" s="215"/>
    </row>
    <row r="67" spans="1:10" ht="18" customHeight="1" x14ac:dyDescent="0.15">
      <c r="A67" s="199" t="s">
        <v>73</v>
      </c>
      <c r="B67" s="209">
        <v>10</v>
      </c>
      <c r="C67" s="210"/>
      <c r="D67" s="211"/>
      <c r="E67" s="249"/>
      <c r="F67" s="249"/>
      <c r="G67" s="213"/>
      <c r="H67" s="214"/>
      <c r="I67" s="229"/>
      <c r="J67" s="215"/>
    </row>
    <row r="68" spans="1:10" ht="18" customHeight="1" x14ac:dyDescent="0.15">
      <c r="A68" s="199" t="s">
        <v>73</v>
      </c>
      <c r="B68" s="209">
        <v>11</v>
      </c>
      <c r="C68" s="210"/>
      <c r="D68" s="211"/>
      <c r="E68" s="249"/>
      <c r="F68" s="249"/>
      <c r="G68" s="213"/>
      <c r="H68" s="214"/>
      <c r="I68" s="229"/>
      <c r="J68" s="215"/>
    </row>
    <row r="69" spans="1:10" ht="18" customHeight="1" x14ac:dyDescent="0.15">
      <c r="A69" s="199" t="s">
        <v>73</v>
      </c>
      <c r="B69" s="209">
        <v>12</v>
      </c>
      <c r="C69" s="210"/>
      <c r="D69" s="211"/>
      <c r="E69" s="249"/>
      <c r="F69" s="249"/>
      <c r="G69" s="213"/>
      <c r="H69" s="214"/>
      <c r="I69" s="229"/>
      <c r="J69" s="215"/>
    </row>
    <row r="70" spans="1:10" ht="18" customHeight="1" x14ac:dyDescent="0.15">
      <c r="A70" s="199" t="s">
        <v>73</v>
      </c>
      <c r="B70" s="209">
        <v>13</v>
      </c>
      <c r="C70" s="210"/>
      <c r="D70" s="211"/>
      <c r="E70" s="249"/>
      <c r="F70" s="249"/>
      <c r="G70" s="213"/>
      <c r="H70" s="214"/>
      <c r="I70" s="229"/>
      <c r="J70" s="215"/>
    </row>
    <row r="71" spans="1:10" ht="18" customHeight="1" x14ac:dyDescent="0.15">
      <c r="A71" s="199" t="s">
        <v>73</v>
      </c>
      <c r="B71" s="209">
        <v>14</v>
      </c>
      <c r="C71" s="210"/>
      <c r="D71" s="211"/>
      <c r="E71" s="249"/>
      <c r="F71" s="249"/>
      <c r="G71" s="213"/>
      <c r="H71" s="214"/>
      <c r="I71" s="229"/>
      <c r="J71" s="215"/>
    </row>
    <row r="72" spans="1:10" ht="18" customHeight="1" x14ac:dyDescent="0.15">
      <c r="A72" s="199" t="s">
        <v>73</v>
      </c>
      <c r="B72" s="209">
        <v>15</v>
      </c>
      <c r="C72" s="210"/>
      <c r="D72" s="211"/>
      <c r="E72" s="249"/>
      <c r="F72" s="249"/>
      <c r="G72" s="213"/>
      <c r="H72" s="214"/>
      <c r="I72" s="229"/>
      <c r="J72" s="215"/>
    </row>
    <row r="73" spans="1:10" ht="18" customHeight="1" x14ac:dyDescent="0.15">
      <c r="A73" s="199" t="s">
        <v>73</v>
      </c>
      <c r="B73" s="209">
        <v>16</v>
      </c>
      <c r="C73" s="210"/>
      <c r="D73" s="211"/>
      <c r="E73" s="249"/>
      <c r="F73" s="249"/>
      <c r="G73" s="213"/>
      <c r="H73" s="214"/>
      <c r="I73" s="229"/>
      <c r="J73" s="215"/>
    </row>
    <row r="74" spans="1:10" ht="18" customHeight="1" x14ac:dyDescent="0.15">
      <c r="A74" s="199" t="s">
        <v>73</v>
      </c>
      <c r="B74" s="209">
        <v>17</v>
      </c>
      <c r="C74" s="210"/>
      <c r="D74" s="211"/>
      <c r="E74" s="249"/>
      <c r="F74" s="249"/>
      <c r="G74" s="213"/>
      <c r="H74" s="214"/>
      <c r="I74" s="229"/>
      <c r="J74" s="215"/>
    </row>
    <row r="75" spans="1:10" ht="18" customHeight="1" x14ac:dyDescent="0.15">
      <c r="A75" s="199" t="s">
        <v>73</v>
      </c>
      <c r="B75" s="209">
        <v>18</v>
      </c>
      <c r="C75" s="210"/>
      <c r="D75" s="211"/>
      <c r="E75" s="249"/>
      <c r="F75" s="249"/>
      <c r="G75" s="213"/>
      <c r="H75" s="214"/>
      <c r="I75" s="229"/>
      <c r="J75" s="215"/>
    </row>
    <row r="76" spans="1:10" ht="18" customHeight="1" x14ac:dyDescent="0.15">
      <c r="A76" s="199" t="s">
        <v>73</v>
      </c>
      <c r="B76" s="209">
        <v>19</v>
      </c>
      <c r="C76" s="210"/>
      <c r="D76" s="211"/>
      <c r="E76" s="249"/>
      <c r="F76" s="249"/>
      <c r="G76" s="213"/>
      <c r="H76" s="214"/>
      <c r="I76" s="229"/>
      <c r="J76" s="215"/>
    </row>
    <row r="77" spans="1:10" ht="18" customHeight="1" x14ac:dyDescent="0.15">
      <c r="A77" s="199" t="s">
        <v>73</v>
      </c>
      <c r="B77" s="209">
        <v>20</v>
      </c>
      <c r="C77" s="210"/>
      <c r="D77" s="211"/>
      <c r="E77" s="249"/>
      <c r="F77" s="249"/>
      <c r="G77" s="213"/>
      <c r="H77" s="214"/>
      <c r="I77" s="229"/>
      <c r="J77" s="215"/>
    </row>
    <row r="78" spans="1:10" ht="18" customHeight="1" thickBot="1" x14ac:dyDescent="0.2">
      <c r="A78" s="230" t="s">
        <v>114</v>
      </c>
      <c r="B78" s="231"/>
      <c r="C78" s="231"/>
      <c r="D78" s="231"/>
      <c r="E78" s="231"/>
      <c r="F78" s="231"/>
      <c r="G78" s="231"/>
      <c r="H78" s="231"/>
      <c r="I78" s="231"/>
      <c r="J78" s="232">
        <f>SUM(J58:J77)</f>
        <v>29800</v>
      </c>
    </row>
    <row r="79" spans="1:10" ht="18" customHeight="1" thickTop="1" x14ac:dyDescent="0.15">
      <c r="A79" s="220"/>
      <c r="B79" s="208"/>
      <c r="C79" s="220"/>
      <c r="D79" s="220"/>
      <c r="E79" s="258"/>
      <c r="F79" s="258"/>
      <c r="G79" s="222"/>
      <c r="H79" s="223"/>
      <c r="I79" s="223"/>
      <c r="J79" s="222"/>
    </row>
    <row r="80" spans="1:10" ht="18" customHeight="1" x14ac:dyDescent="0.15">
      <c r="A80" s="238" t="s">
        <v>18</v>
      </c>
      <c r="B80" s="238"/>
      <c r="C80" s="238"/>
      <c r="D80" s="238"/>
      <c r="E80" s="238"/>
      <c r="F80" s="259"/>
    </row>
  </sheetData>
  <mergeCells count="31">
    <mergeCell ref="J56:J57"/>
    <mergeCell ref="I5:I6"/>
    <mergeCell ref="J5:J6"/>
    <mergeCell ref="J30:J31"/>
    <mergeCell ref="D56:D57"/>
    <mergeCell ref="A27:I27"/>
    <mergeCell ref="I30:I31"/>
    <mergeCell ref="G30:G31"/>
    <mergeCell ref="E5:F5"/>
    <mergeCell ref="E30:F30"/>
    <mergeCell ref="I56:I57"/>
    <mergeCell ref="H56:H57"/>
    <mergeCell ref="H30:H31"/>
    <mergeCell ref="A56:A57"/>
    <mergeCell ref="B56:B57"/>
    <mergeCell ref="C56:C57"/>
    <mergeCell ref="A80:E80"/>
    <mergeCell ref="H5:H6"/>
    <mergeCell ref="C5:C6"/>
    <mergeCell ref="D30:D31"/>
    <mergeCell ref="A78:I78"/>
    <mergeCell ref="E56:F56"/>
    <mergeCell ref="B5:B6"/>
    <mergeCell ref="A53:I53"/>
    <mergeCell ref="A30:A31"/>
    <mergeCell ref="D5:D6"/>
    <mergeCell ref="G5:G6"/>
    <mergeCell ref="G56:G57"/>
    <mergeCell ref="A5:A6"/>
    <mergeCell ref="B30:B31"/>
    <mergeCell ref="C30:C31"/>
  </mergeCells>
  <phoneticPr fontId="3"/>
  <pageMargins left="0.70866141732283472" right="0.70866141732283472" top="0.55118110236220474" bottom="0.55118110236220474" header="0.31496062992125984" footer="0.31496062992125984"/>
  <pageSetup paperSize="9" scale="68" fitToHeight="0" orientation="portrait" r:id="rId1"/>
  <headerFooter>
    <oddHeader>&amp;R&amp;"HG丸ｺﾞｼｯｸM-PRO,標準"証憑一覧</oddHeader>
    <oddFooter>&amp;C&amp;"HG丸ｺﾞｼｯｸM-PRO,標準"&amp;P/&amp;N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view="pageBreakPreview" zoomScaleNormal="100" zoomScaleSheetLayoutView="100" workbookViewId="0">
      <selection activeCell="C7" sqref="C7"/>
    </sheetView>
  </sheetViews>
  <sheetFormatPr defaultRowHeight="18" customHeight="1" x14ac:dyDescent="0.15"/>
  <cols>
    <col min="1" max="1" width="11.25" style="184" bestFit="1" customWidth="1"/>
    <col min="2" max="2" width="5.625" style="185" customWidth="1"/>
    <col min="3" max="3" width="9.75" style="185" bestFit="1" customWidth="1"/>
    <col min="4" max="4" width="15.25" style="185" customWidth="1"/>
    <col min="5" max="5" width="31.875" style="186" customWidth="1"/>
    <col min="6" max="6" width="14.75" style="187" bestFit="1" customWidth="1"/>
    <col min="7" max="7" width="5.75" style="187" bestFit="1" customWidth="1"/>
    <col min="8" max="8" width="7.75" style="187" bestFit="1" customWidth="1"/>
    <col min="9" max="9" width="22.5" style="185" bestFit="1" customWidth="1"/>
    <col min="10" max="10" width="9" style="185"/>
    <col min="11" max="11" width="23" style="185" customWidth="1"/>
    <col min="12" max="12" width="18.75" style="185" customWidth="1"/>
    <col min="13" max="13" width="13.875" style="185" customWidth="1"/>
    <col min="14" max="14" width="10" style="185" customWidth="1"/>
    <col min="15" max="15" width="9" style="185"/>
    <col min="16" max="16" width="17.625" style="185" customWidth="1"/>
    <col min="17" max="16384" width="9" style="185"/>
  </cols>
  <sheetData>
    <row r="1" spans="1:14" ht="18" customHeight="1" x14ac:dyDescent="0.15">
      <c r="A1" s="185" t="s">
        <v>37</v>
      </c>
    </row>
    <row r="2" spans="1:14" ht="18" customHeight="1" x14ac:dyDescent="0.15">
      <c r="A2" s="185" t="s">
        <v>41</v>
      </c>
    </row>
    <row r="4" spans="1:14" ht="18" customHeight="1" x14ac:dyDescent="0.15">
      <c r="A4" s="224" t="s">
        <v>42</v>
      </c>
      <c r="B4" s="240" t="s">
        <v>99</v>
      </c>
      <c r="C4" s="225"/>
      <c r="D4" s="225"/>
      <c r="E4" s="241"/>
      <c r="F4" s="226"/>
      <c r="G4" s="226"/>
      <c r="H4" s="226"/>
      <c r="I4" s="227"/>
    </row>
    <row r="5" spans="1:14" s="198" customFormat="1" ht="36" customHeight="1" x14ac:dyDescent="0.15">
      <c r="A5" s="194" t="s">
        <v>9</v>
      </c>
      <c r="B5" s="195" t="s">
        <v>0</v>
      </c>
      <c r="C5" s="195" t="s">
        <v>1</v>
      </c>
      <c r="D5" s="195" t="s">
        <v>5</v>
      </c>
      <c r="E5" s="195" t="s">
        <v>2</v>
      </c>
      <c r="F5" s="196" t="s">
        <v>17</v>
      </c>
      <c r="G5" s="195" t="s">
        <v>72</v>
      </c>
      <c r="H5" s="195" t="s">
        <v>71</v>
      </c>
      <c r="I5" s="197" t="s">
        <v>43</v>
      </c>
      <c r="L5" s="184"/>
    </row>
    <row r="6" spans="1:14" ht="18" customHeight="1" x14ac:dyDescent="0.15">
      <c r="A6" s="199" t="s">
        <v>73</v>
      </c>
      <c r="B6" s="200">
        <v>1</v>
      </c>
      <c r="C6" s="201"/>
      <c r="D6" s="202"/>
      <c r="E6" s="277"/>
      <c r="F6" s="204"/>
      <c r="G6" s="205"/>
      <c r="H6" s="228"/>
      <c r="I6" s="206">
        <v>27000</v>
      </c>
      <c r="J6" s="207"/>
      <c r="K6" s="208"/>
    </row>
    <row r="7" spans="1:14" ht="18" customHeight="1" x14ac:dyDescent="0.15">
      <c r="A7" s="199" t="s">
        <v>73</v>
      </c>
      <c r="B7" s="209">
        <v>2</v>
      </c>
      <c r="C7" s="210"/>
      <c r="D7" s="211"/>
      <c r="E7" s="278"/>
      <c r="F7" s="213"/>
      <c r="G7" s="214"/>
      <c r="H7" s="229"/>
      <c r="I7" s="215"/>
      <c r="J7" s="207"/>
      <c r="K7" s="208"/>
    </row>
    <row r="8" spans="1:14" ht="18" customHeight="1" x14ac:dyDescent="0.15">
      <c r="A8" s="199" t="s">
        <v>73</v>
      </c>
      <c r="B8" s="209">
        <v>3</v>
      </c>
      <c r="C8" s="210"/>
      <c r="D8" s="211"/>
      <c r="E8" s="278"/>
      <c r="F8" s="213"/>
      <c r="G8" s="214"/>
      <c r="H8" s="229"/>
      <c r="I8" s="215"/>
      <c r="J8" s="207"/>
      <c r="K8" s="208"/>
    </row>
    <row r="9" spans="1:14" ht="18" customHeight="1" x14ac:dyDescent="0.15">
      <c r="A9" s="199" t="s">
        <v>73</v>
      </c>
      <c r="B9" s="209">
        <v>4</v>
      </c>
      <c r="C9" s="210"/>
      <c r="D9" s="211"/>
      <c r="E9" s="279"/>
      <c r="F9" s="213"/>
      <c r="G9" s="214"/>
      <c r="H9" s="229"/>
      <c r="I9" s="215"/>
      <c r="J9" s="207"/>
      <c r="K9" s="208"/>
    </row>
    <row r="10" spans="1:14" ht="18" customHeight="1" x14ac:dyDescent="0.15">
      <c r="A10" s="199" t="s">
        <v>73</v>
      </c>
      <c r="B10" s="209">
        <v>5</v>
      </c>
      <c r="C10" s="210"/>
      <c r="D10" s="211"/>
      <c r="E10" s="278"/>
      <c r="F10" s="213"/>
      <c r="G10" s="214"/>
      <c r="H10" s="229"/>
      <c r="I10" s="215"/>
      <c r="J10" s="207"/>
      <c r="K10" s="208"/>
    </row>
    <row r="11" spans="1:14" ht="18" customHeight="1" x14ac:dyDescent="0.15">
      <c r="A11" s="199" t="s">
        <v>73</v>
      </c>
      <c r="B11" s="209">
        <v>6</v>
      </c>
      <c r="C11" s="210"/>
      <c r="D11" s="211"/>
      <c r="E11" s="278"/>
      <c r="F11" s="213"/>
      <c r="G11" s="214"/>
      <c r="H11" s="229"/>
      <c r="I11" s="215"/>
    </row>
    <row r="12" spans="1:14" ht="18" customHeight="1" x14ac:dyDescent="0.15">
      <c r="A12" s="199" t="s">
        <v>73</v>
      </c>
      <c r="B12" s="209">
        <v>7</v>
      </c>
      <c r="C12" s="210"/>
      <c r="D12" s="211"/>
      <c r="E12" s="278"/>
      <c r="F12" s="213"/>
      <c r="G12" s="214"/>
      <c r="H12" s="229"/>
      <c r="I12" s="215"/>
    </row>
    <row r="13" spans="1:14" ht="18" customHeight="1" x14ac:dyDescent="0.15">
      <c r="A13" s="199" t="s">
        <v>73</v>
      </c>
      <c r="B13" s="209">
        <v>8</v>
      </c>
      <c r="C13" s="210"/>
      <c r="D13" s="211"/>
      <c r="E13" s="278"/>
      <c r="F13" s="213"/>
      <c r="G13" s="214"/>
      <c r="H13" s="229"/>
      <c r="I13" s="215"/>
    </row>
    <row r="14" spans="1:14" s="208" customFormat="1" ht="18" customHeight="1" x14ac:dyDescent="0.15">
      <c r="A14" s="199" t="s">
        <v>73</v>
      </c>
      <c r="B14" s="209">
        <v>9</v>
      </c>
      <c r="C14" s="210"/>
      <c r="D14" s="211"/>
      <c r="E14" s="278"/>
      <c r="F14" s="213"/>
      <c r="G14" s="214"/>
      <c r="H14" s="229"/>
      <c r="I14" s="215"/>
      <c r="J14" s="185"/>
      <c r="K14" s="185"/>
      <c r="L14" s="185"/>
      <c r="M14" s="185"/>
      <c r="N14" s="185"/>
    </row>
    <row r="15" spans="1:14" ht="18" customHeight="1" x14ac:dyDescent="0.15">
      <c r="A15" s="199" t="s">
        <v>73</v>
      </c>
      <c r="B15" s="209">
        <v>10</v>
      </c>
      <c r="C15" s="210"/>
      <c r="D15" s="211"/>
      <c r="E15" s="278"/>
      <c r="F15" s="213"/>
      <c r="G15" s="214"/>
      <c r="H15" s="229"/>
      <c r="I15" s="215"/>
    </row>
    <row r="16" spans="1:14" ht="18" customHeight="1" x14ac:dyDescent="0.15">
      <c r="A16" s="199" t="s">
        <v>73</v>
      </c>
      <c r="B16" s="209">
        <v>11</v>
      </c>
      <c r="C16" s="210"/>
      <c r="D16" s="211"/>
      <c r="E16" s="278"/>
      <c r="F16" s="213"/>
      <c r="G16" s="214"/>
      <c r="H16" s="229"/>
      <c r="I16" s="215"/>
    </row>
    <row r="17" spans="1:12" ht="18" customHeight="1" x14ac:dyDescent="0.15">
      <c r="A17" s="199" t="s">
        <v>73</v>
      </c>
      <c r="B17" s="209">
        <v>12</v>
      </c>
      <c r="C17" s="210"/>
      <c r="D17" s="211"/>
      <c r="E17" s="278"/>
      <c r="F17" s="213"/>
      <c r="G17" s="214"/>
      <c r="H17" s="229"/>
      <c r="I17" s="215"/>
    </row>
    <row r="18" spans="1:12" ht="18" customHeight="1" x14ac:dyDescent="0.15">
      <c r="A18" s="199" t="s">
        <v>73</v>
      </c>
      <c r="B18" s="209">
        <v>13</v>
      </c>
      <c r="C18" s="210"/>
      <c r="D18" s="211"/>
      <c r="E18" s="278"/>
      <c r="F18" s="213"/>
      <c r="G18" s="214"/>
      <c r="H18" s="229"/>
      <c r="I18" s="215"/>
    </row>
    <row r="19" spans="1:12" ht="18" customHeight="1" x14ac:dyDescent="0.15">
      <c r="A19" s="199" t="s">
        <v>73</v>
      </c>
      <c r="B19" s="209">
        <v>14</v>
      </c>
      <c r="C19" s="210"/>
      <c r="D19" s="211"/>
      <c r="E19" s="278"/>
      <c r="F19" s="213"/>
      <c r="G19" s="214"/>
      <c r="H19" s="229"/>
      <c r="I19" s="215"/>
    </row>
    <row r="20" spans="1:12" ht="18" customHeight="1" x14ac:dyDescent="0.15">
      <c r="A20" s="199" t="s">
        <v>73</v>
      </c>
      <c r="B20" s="209">
        <v>15</v>
      </c>
      <c r="C20" s="210"/>
      <c r="D20" s="211"/>
      <c r="E20" s="278"/>
      <c r="F20" s="213"/>
      <c r="G20" s="214"/>
      <c r="H20" s="229"/>
      <c r="I20" s="215"/>
    </row>
    <row r="21" spans="1:12" ht="18" customHeight="1" x14ac:dyDescent="0.15">
      <c r="A21" s="199" t="s">
        <v>73</v>
      </c>
      <c r="B21" s="209">
        <v>16</v>
      </c>
      <c r="C21" s="210"/>
      <c r="D21" s="211"/>
      <c r="E21" s="278"/>
      <c r="F21" s="213"/>
      <c r="G21" s="214"/>
      <c r="H21" s="229"/>
      <c r="I21" s="215"/>
    </row>
    <row r="22" spans="1:12" ht="18" customHeight="1" x14ac:dyDescent="0.15">
      <c r="A22" s="199" t="s">
        <v>73</v>
      </c>
      <c r="B22" s="209">
        <v>17</v>
      </c>
      <c r="C22" s="210"/>
      <c r="D22" s="211"/>
      <c r="E22" s="278"/>
      <c r="F22" s="213"/>
      <c r="G22" s="214"/>
      <c r="H22" s="229"/>
      <c r="I22" s="215"/>
    </row>
    <row r="23" spans="1:12" ht="18" customHeight="1" x14ac:dyDescent="0.15">
      <c r="A23" s="199" t="s">
        <v>73</v>
      </c>
      <c r="B23" s="209">
        <v>18</v>
      </c>
      <c r="C23" s="210"/>
      <c r="D23" s="211"/>
      <c r="E23" s="278"/>
      <c r="F23" s="213"/>
      <c r="G23" s="214"/>
      <c r="H23" s="229"/>
      <c r="I23" s="215"/>
    </row>
    <row r="24" spans="1:12" ht="18" customHeight="1" x14ac:dyDescent="0.15">
      <c r="A24" s="199" t="s">
        <v>73</v>
      </c>
      <c r="B24" s="209">
        <v>19</v>
      </c>
      <c r="C24" s="210"/>
      <c r="D24" s="211"/>
      <c r="E24" s="278"/>
      <c r="F24" s="213"/>
      <c r="G24" s="214"/>
      <c r="H24" s="229"/>
      <c r="I24" s="215"/>
    </row>
    <row r="25" spans="1:12" ht="18" customHeight="1" x14ac:dyDescent="0.15">
      <c r="A25" s="199" t="s">
        <v>73</v>
      </c>
      <c r="B25" s="209">
        <v>20</v>
      </c>
      <c r="C25" s="210"/>
      <c r="D25" s="211"/>
      <c r="E25" s="278"/>
      <c r="F25" s="213"/>
      <c r="G25" s="214"/>
      <c r="H25" s="229"/>
      <c r="I25" s="215"/>
    </row>
    <row r="26" spans="1:12" ht="18" customHeight="1" thickBot="1" x14ac:dyDescent="0.2">
      <c r="A26" s="230" t="s">
        <v>4</v>
      </c>
      <c r="B26" s="231"/>
      <c r="C26" s="231"/>
      <c r="D26" s="231"/>
      <c r="E26" s="231"/>
      <c r="F26" s="231"/>
      <c r="G26" s="231"/>
      <c r="H26" s="231"/>
      <c r="I26" s="232">
        <f>SUM(I6:I25)</f>
        <v>27000</v>
      </c>
    </row>
    <row r="27" spans="1:12" ht="18" customHeight="1" thickTop="1" x14ac:dyDescent="0.15">
      <c r="A27" s="220"/>
      <c r="B27" s="208"/>
      <c r="C27" s="220"/>
      <c r="D27" s="220"/>
      <c r="E27" s="258"/>
      <c r="F27" s="222"/>
      <c r="G27" s="223"/>
      <c r="H27" s="223"/>
      <c r="I27" s="222"/>
    </row>
    <row r="28" spans="1:12" ht="18" customHeight="1" x14ac:dyDescent="0.15">
      <c r="A28" s="224" t="s">
        <v>42</v>
      </c>
      <c r="B28" s="240" t="s">
        <v>100</v>
      </c>
      <c r="C28" s="225"/>
      <c r="D28" s="225"/>
      <c r="E28" s="241"/>
      <c r="F28" s="226"/>
      <c r="G28" s="226"/>
      <c r="H28" s="226"/>
      <c r="I28" s="227"/>
    </row>
    <row r="29" spans="1:12" s="198" customFormat="1" ht="36" customHeight="1" x14ac:dyDescent="0.15">
      <c r="A29" s="194" t="s">
        <v>9</v>
      </c>
      <c r="B29" s="195" t="s">
        <v>0</v>
      </c>
      <c r="C29" s="195" t="s">
        <v>1</v>
      </c>
      <c r="D29" s="195" t="s">
        <v>5</v>
      </c>
      <c r="E29" s="195" t="s">
        <v>2</v>
      </c>
      <c r="F29" s="196" t="s">
        <v>17</v>
      </c>
      <c r="G29" s="195" t="s">
        <v>72</v>
      </c>
      <c r="H29" s="195" t="s">
        <v>71</v>
      </c>
      <c r="I29" s="197" t="s">
        <v>43</v>
      </c>
      <c r="L29" s="184"/>
    </row>
    <row r="30" spans="1:12" ht="18" customHeight="1" x14ac:dyDescent="0.15">
      <c r="A30" s="199" t="s">
        <v>73</v>
      </c>
      <c r="B30" s="200">
        <v>1</v>
      </c>
      <c r="C30" s="201"/>
      <c r="D30" s="202"/>
      <c r="E30" s="277"/>
      <c r="F30" s="280"/>
      <c r="G30" s="261"/>
      <c r="H30" s="262"/>
      <c r="I30" s="256">
        <v>15000</v>
      </c>
      <c r="J30" s="207"/>
      <c r="K30" s="208"/>
    </row>
    <row r="31" spans="1:12" ht="18" customHeight="1" x14ac:dyDescent="0.15">
      <c r="A31" s="199" t="s">
        <v>73</v>
      </c>
      <c r="B31" s="209">
        <v>2</v>
      </c>
      <c r="C31" s="210"/>
      <c r="D31" s="211"/>
      <c r="E31" s="278"/>
      <c r="F31" s="280"/>
      <c r="G31" s="264"/>
      <c r="H31" s="262"/>
      <c r="I31" s="256"/>
      <c r="J31" s="207"/>
      <c r="K31" s="208"/>
    </row>
    <row r="32" spans="1:12" ht="18" customHeight="1" x14ac:dyDescent="0.15">
      <c r="A32" s="199" t="s">
        <v>73</v>
      </c>
      <c r="B32" s="209">
        <v>3</v>
      </c>
      <c r="C32" s="210"/>
      <c r="D32" s="211"/>
      <c r="E32" s="278"/>
      <c r="F32" s="280"/>
      <c r="G32" s="264"/>
      <c r="H32" s="262"/>
      <c r="I32" s="256"/>
      <c r="J32" s="207"/>
      <c r="K32" s="208"/>
    </row>
    <row r="33" spans="1:14" ht="18" customHeight="1" x14ac:dyDescent="0.15">
      <c r="A33" s="199" t="s">
        <v>73</v>
      </c>
      <c r="B33" s="209">
        <v>4</v>
      </c>
      <c r="C33" s="210"/>
      <c r="D33" s="211"/>
      <c r="E33" s="279"/>
      <c r="F33" s="213"/>
      <c r="G33" s="214"/>
      <c r="H33" s="229"/>
      <c r="I33" s="215"/>
      <c r="J33" s="207"/>
      <c r="K33" s="208"/>
    </row>
    <row r="34" spans="1:14" ht="18" customHeight="1" x14ac:dyDescent="0.15">
      <c r="A34" s="199" t="s">
        <v>73</v>
      </c>
      <c r="B34" s="209">
        <v>5</v>
      </c>
      <c r="C34" s="210"/>
      <c r="D34" s="211"/>
      <c r="E34" s="278"/>
      <c r="F34" s="213"/>
      <c r="G34" s="214"/>
      <c r="H34" s="229"/>
      <c r="I34" s="215"/>
      <c r="J34" s="207"/>
      <c r="K34" s="208"/>
    </row>
    <row r="35" spans="1:14" ht="18" customHeight="1" x14ac:dyDescent="0.15">
      <c r="A35" s="199" t="s">
        <v>73</v>
      </c>
      <c r="B35" s="209">
        <v>6</v>
      </c>
      <c r="C35" s="210"/>
      <c r="D35" s="211"/>
      <c r="E35" s="278"/>
      <c r="F35" s="213"/>
      <c r="G35" s="214"/>
      <c r="H35" s="229"/>
      <c r="I35" s="215"/>
    </row>
    <row r="36" spans="1:14" ht="18" customHeight="1" x14ac:dyDescent="0.15">
      <c r="A36" s="199" t="s">
        <v>73</v>
      </c>
      <c r="B36" s="209">
        <v>7</v>
      </c>
      <c r="C36" s="210"/>
      <c r="D36" s="211"/>
      <c r="E36" s="278"/>
      <c r="F36" s="213"/>
      <c r="G36" s="214"/>
      <c r="H36" s="229"/>
      <c r="I36" s="215"/>
    </row>
    <row r="37" spans="1:14" ht="18" customHeight="1" x14ac:dyDescent="0.15">
      <c r="A37" s="199" t="s">
        <v>73</v>
      </c>
      <c r="B37" s="209">
        <v>8</v>
      </c>
      <c r="C37" s="210"/>
      <c r="D37" s="211"/>
      <c r="E37" s="278"/>
      <c r="F37" s="213"/>
      <c r="G37" s="214"/>
      <c r="H37" s="229"/>
      <c r="I37" s="215"/>
    </row>
    <row r="38" spans="1:14" s="208" customFormat="1" ht="18" customHeight="1" x14ac:dyDescent="0.15">
      <c r="A38" s="199" t="s">
        <v>73</v>
      </c>
      <c r="B38" s="209">
        <v>9</v>
      </c>
      <c r="C38" s="210"/>
      <c r="D38" s="211"/>
      <c r="E38" s="278"/>
      <c r="F38" s="213"/>
      <c r="G38" s="214"/>
      <c r="H38" s="229"/>
      <c r="I38" s="215"/>
      <c r="J38" s="185"/>
      <c r="K38" s="185"/>
      <c r="L38" s="185"/>
      <c r="M38" s="185"/>
      <c r="N38" s="185"/>
    </row>
    <row r="39" spans="1:14" ht="18" customHeight="1" x14ac:dyDescent="0.15">
      <c r="A39" s="199" t="s">
        <v>73</v>
      </c>
      <c r="B39" s="209">
        <v>10</v>
      </c>
      <c r="C39" s="210"/>
      <c r="D39" s="211"/>
      <c r="E39" s="278"/>
      <c r="F39" s="213"/>
      <c r="G39" s="214"/>
      <c r="H39" s="229"/>
      <c r="I39" s="215"/>
    </row>
    <row r="40" spans="1:14" ht="18" customHeight="1" x14ac:dyDescent="0.15">
      <c r="A40" s="199" t="s">
        <v>73</v>
      </c>
      <c r="B40" s="209">
        <v>11</v>
      </c>
      <c r="C40" s="210"/>
      <c r="D40" s="211"/>
      <c r="E40" s="278"/>
      <c r="F40" s="213"/>
      <c r="G40" s="214"/>
      <c r="H40" s="229"/>
      <c r="I40" s="215"/>
    </row>
    <row r="41" spans="1:14" ht="18" customHeight="1" x14ac:dyDescent="0.15">
      <c r="A41" s="199" t="s">
        <v>73</v>
      </c>
      <c r="B41" s="209">
        <v>12</v>
      </c>
      <c r="C41" s="210"/>
      <c r="D41" s="211"/>
      <c r="E41" s="278"/>
      <c r="F41" s="213"/>
      <c r="G41" s="214"/>
      <c r="H41" s="229"/>
      <c r="I41" s="215"/>
    </row>
    <row r="42" spans="1:14" ht="18" customHeight="1" x14ac:dyDescent="0.15">
      <c r="A42" s="199" t="s">
        <v>73</v>
      </c>
      <c r="B42" s="209">
        <v>13</v>
      </c>
      <c r="C42" s="210"/>
      <c r="D42" s="211"/>
      <c r="E42" s="278"/>
      <c r="F42" s="213"/>
      <c r="G42" s="214"/>
      <c r="H42" s="229"/>
      <c r="I42" s="215"/>
    </row>
    <row r="43" spans="1:14" ht="18" customHeight="1" x14ac:dyDescent="0.15">
      <c r="A43" s="199" t="s">
        <v>73</v>
      </c>
      <c r="B43" s="209">
        <v>14</v>
      </c>
      <c r="C43" s="210"/>
      <c r="D43" s="211"/>
      <c r="E43" s="278"/>
      <c r="F43" s="213"/>
      <c r="G43" s="214"/>
      <c r="H43" s="229"/>
      <c r="I43" s="215"/>
    </row>
    <row r="44" spans="1:14" ht="18" customHeight="1" x14ac:dyDescent="0.15">
      <c r="A44" s="199" t="s">
        <v>73</v>
      </c>
      <c r="B44" s="209">
        <v>15</v>
      </c>
      <c r="C44" s="210"/>
      <c r="D44" s="211"/>
      <c r="E44" s="278"/>
      <c r="F44" s="213"/>
      <c r="G44" s="214"/>
      <c r="H44" s="229"/>
      <c r="I44" s="215"/>
    </row>
    <row r="45" spans="1:14" ht="18" customHeight="1" x14ac:dyDescent="0.15">
      <c r="A45" s="199" t="s">
        <v>73</v>
      </c>
      <c r="B45" s="209">
        <v>16</v>
      </c>
      <c r="C45" s="210"/>
      <c r="D45" s="211"/>
      <c r="E45" s="278"/>
      <c r="F45" s="213"/>
      <c r="G45" s="214"/>
      <c r="H45" s="229"/>
      <c r="I45" s="215"/>
    </row>
    <row r="46" spans="1:14" ht="18" customHeight="1" x14ac:dyDescent="0.15">
      <c r="A46" s="199" t="s">
        <v>73</v>
      </c>
      <c r="B46" s="209">
        <v>17</v>
      </c>
      <c r="C46" s="210"/>
      <c r="D46" s="211"/>
      <c r="E46" s="278"/>
      <c r="F46" s="213"/>
      <c r="G46" s="214"/>
      <c r="H46" s="229"/>
      <c r="I46" s="215"/>
    </row>
    <row r="47" spans="1:14" ht="18" customHeight="1" x14ac:dyDescent="0.15">
      <c r="A47" s="199" t="s">
        <v>73</v>
      </c>
      <c r="B47" s="209">
        <v>18</v>
      </c>
      <c r="C47" s="210"/>
      <c r="D47" s="211"/>
      <c r="E47" s="278"/>
      <c r="F47" s="213"/>
      <c r="G47" s="214"/>
      <c r="H47" s="229"/>
      <c r="I47" s="215"/>
    </row>
    <row r="48" spans="1:14" ht="18" customHeight="1" x14ac:dyDescent="0.15">
      <c r="A48" s="199" t="s">
        <v>73</v>
      </c>
      <c r="B48" s="209">
        <v>19</v>
      </c>
      <c r="C48" s="210"/>
      <c r="D48" s="211"/>
      <c r="E48" s="278"/>
      <c r="F48" s="213"/>
      <c r="G48" s="214"/>
      <c r="H48" s="229"/>
      <c r="I48" s="215"/>
    </row>
    <row r="49" spans="1:9" ht="18" customHeight="1" x14ac:dyDescent="0.15">
      <c r="A49" s="199" t="s">
        <v>73</v>
      </c>
      <c r="B49" s="209">
        <v>20</v>
      </c>
      <c r="C49" s="210"/>
      <c r="D49" s="211"/>
      <c r="E49" s="278"/>
      <c r="F49" s="213"/>
      <c r="G49" s="214"/>
      <c r="H49" s="229"/>
      <c r="I49" s="215"/>
    </row>
    <row r="50" spans="1:9" ht="18" customHeight="1" x14ac:dyDescent="0.15">
      <c r="A50" s="235" t="s">
        <v>4</v>
      </c>
      <c r="B50" s="236"/>
      <c r="C50" s="236"/>
      <c r="D50" s="236"/>
      <c r="E50" s="236"/>
      <c r="F50" s="236"/>
      <c r="G50" s="236"/>
      <c r="H50" s="236"/>
      <c r="I50" s="237">
        <f>SUM(I30:I49)</f>
        <v>15000</v>
      </c>
    </row>
    <row r="51" spans="1:9" ht="18" customHeight="1" thickBot="1" x14ac:dyDescent="0.2">
      <c r="A51" s="230" t="s">
        <v>115</v>
      </c>
      <c r="B51" s="231"/>
      <c r="C51" s="231"/>
      <c r="D51" s="231"/>
      <c r="E51" s="231"/>
      <c r="F51" s="231"/>
      <c r="G51" s="231"/>
      <c r="H51" s="231"/>
      <c r="I51" s="232">
        <f>+'1(2)国内交通費、航空旅費'!K30+'1(2)国内交通費、航空旅費'!K55+'1(2)日当他'!J27+'1(2)日当他'!J53+'1(2)日当他'!J78+'1(2)査証他'!I26+'1(2)査証他'!I50</f>
        <v>327500</v>
      </c>
    </row>
    <row r="52" spans="1:9" ht="18" customHeight="1" thickTop="1" x14ac:dyDescent="0.15">
      <c r="A52" s="220"/>
      <c r="B52" s="208"/>
      <c r="C52" s="220"/>
      <c r="D52" s="220"/>
      <c r="E52" s="258"/>
      <c r="F52" s="222"/>
      <c r="G52" s="223"/>
      <c r="H52" s="223"/>
      <c r="I52" s="222"/>
    </row>
    <row r="53" spans="1:9" ht="18" customHeight="1" x14ac:dyDescent="0.15">
      <c r="A53" s="238" t="s">
        <v>18</v>
      </c>
      <c r="B53" s="238"/>
      <c r="C53" s="238"/>
      <c r="D53" s="238"/>
      <c r="E53" s="238"/>
    </row>
  </sheetData>
  <mergeCells count="4">
    <mergeCell ref="A53:E53"/>
    <mergeCell ref="A26:H26"/>
    <mergeCell ref="A50:H50"/>
    <mergeCell ref="A51:H51"/>
  </mergeCells>
  <phoneticPr fontId="3"/>
  <pageMargins left="0.70866141732283472" right="0.70866141732283472" top="0.55118110236220474" bottom="0.55118110236220474" header="0.31496062992125984" footer="0.31496062992125984"/>
  <pageSetup paperSize="9" scale="70" fitToHeight="0" orientation="portrait" r:id="rId1"/>
  <headerFooter>
    <oddHeader>&amp;R&amp;"HG丸ｺﾞｼｯｸM-PRO,標準"証憑一覧</oddHeader>
    <oddFooter>&amp;C&amp;"HG丸ｺﾞｼｯｸM-PRO,標準"&amp;P/&amp;N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view="pageBreakPreview" zoomScaleNormal="100" zoomScaleSheetLayoutView="100" workbookViewId="0">
      <selection activeCell="A9" sqref="A9"/>
    </sheetView>
  </sheetViews>
  <sheetFormatPr defaultRowHeight="18" customHeight="1" x14ac:dyDescent="0.15"/>
  <cols>
    <col min="1" max="1" width="11.25" style="184" bestFit="1" customWidth="1"/>
    <col min="2" max="2" width="5.625" style="185" customWidth="1"/>
    <col min="3" max="3" width="13.625" style="185" customWidth="1"/>
    <col min="4" max="4" width="16.375" style="185" bestFit="1" customWidth="1"/>
    <col min="5" max="5" width="31.875" style="186" customWidth="1"/>
    <col min="6" max="6" width="15" style="187" bestFit="1" customWidth="1"/>
    <col min="7" max="7" width="5.75" style="187" bestFit="1" customWidth="1"/>
    <col min="8" max="8" width="7.75" style="187" bestFit="1" customWidth="1"/>
    <col min="9" max="9" width="16.625" style="185" bestFit="1" customWidth="1"/>
    <col min="10" max="10" width="9" style="185"/>
    <col min="11" max="11" width="23" style="185" customWidth="1"/>
    <col min="12" max="12" width="18.75" style="185" customWidth="1"/>
    <col min="13" max="13" width="13.875" style="185" customWidth="1"/>
    <col min="14" max="14" width="10" style="185" customWidth="1"/>
    <col min="15" max="15" width="9" style="185"/>
    <col min="16" max="16" width="17.625" style="185" customWidth="1"/>
    <col min="17" max="16384" width="9" style="185"/>
  </cols>
  <sheetData>
    <row r="1" spans="1:12" ht="18" customHeight="1" x14ac:dyDescent="0.15">
      <c r="I1" s="188">
        <f>'証憑一覧表　表紙'!C10</f>
        <v>0</v>
      </c>
    </row>
    <row r="2" spans="1:12" ht="18" customHeight="1" x14ac:dyDescent="0.15">
      <c r="I2" s="188">
        <f>'証憑一覧表　表紙'!C14</f>
        <v>0</v>
      </c>
    </row>
    <row r="3" spans="1:12" ht="18" customHeight="1" x14ac:dyDescent="0.15">
      <c r="I3" s="188">
        <f>'証憑一覧表　表紙'!C18</f>
        <v>0</v>
      </c>
    </row>
    <row r="4" spans="1:12" ht="18" customHeight="1" x14ac:dyDescent="0.15">
      <c r="A4" s="185" t="s">
        <v>37</v>
      </c>
    </row>
    <row r="5" spans="1:12" ht="18" customHeight="1" x14ac:dyDescent="0.15">
      <c r="A5" s="185" t="s">
        <v>75</v>
      </c>
    </row>
    <row r="7" spans="1:12" ht="18" customHeight="1" x14ac:dyDescent="0.15">
      <c r="A7" s="224" t="s">
        <v>42</v>
      </c>
      <c r="B7" s="240" t="s">
        <v>57</v>
      </c>
      <c r="C7" s="225"/>
      <c r="D7" s="225"/>
      <c r="E7" s="241"/>
      <c r="F7" s="226"/>
      <c r="G7" s="226"/>
      <c r="H7" s="226"/>
      <c r="I7" s="227"/>
    </row>
    <row r="8" spans="1:12" s="198" customFormat="1" ht="36" customHeight="1" x14ac:dyDescent="0.15">
      <c r="A8" s="194" t="s">
        <v>9</v>
      </c>
      <c r="B8" s="195" t="s">
        <v>0</v>
      </c>
      <c r="C8" s="195" t="s">
        <v>1</v>
      </c>
      <c r="D8" s="195" t="s">
        <v>5</v>
      </c>
      <c r="E8" s="195" t="s">
        <v>2</v>
      </c>
      <c r="F8" s="196" t="s">
        <v>17</v>
      </c>
      <c r="G8" s="195" t="s">
        <v>72</v>
      </c>
      <c r="H8" s="195" t="s">
        <v>71</v>
      </c>
      <c r="I8" s="197" t="s">
        <v>43</v>
      </c>
      <c r="L8" s="184"/>
    </row>
    <row r="9" spans="1:12" ht="18" customHeight="1" x14ac:dyDescent="0.15">
      <c r="A9" s="199" t="s">
        <v>73</v>
      </c>
      <c r="B9" s="200">
        <v>1</v>
      </c>
      <c r="C9" s="201"/>
      <c r="D9" s="202"/>
      <c r="E9" s="277"/>
      <c r="F9" s="204"/>
      <c r="G9" s="205"/>
      <c r="H9" s="228"/>
      <c r="I9" s="206">
        <v>204000</v>
      </c>
      <c r="J9" s="207"/>
      <c r="K9" s="208"/>
    </row>
    <row r="10" spans="1:12" ht="18" customHeight="1" x14ac:dyDescent="0.15">
      <c r="A10" s="199" t="s">
        <v>73</v>
      </c>
      <c r="B10" s="209">
        <v>2</v>
      </c>
      <c r="C10" s="210"/>
      <c r="D10" s="210"/>
      <c r="E10" s="278"/>
      <c r="F10" s="213"/>
      <c r="G10" s="214"/>
      <c r="H10" s="229"/>
      <c r="I10" s="215"/>
      <c r="J10" s="207"/>
      <c r="K10" s="208"/>
    </row>
    <row r="11" spans="1:12" ht="18" customHeight="1" x14ac:dyDescent="0.15">
      <c r="A11" s="199" t="s">
        <v>73</v>
      </c>
      <c r="B11" s="209">
        <v>3</v>
      </c>
      <c r="C11" s="210"/>
      <c r="D11" s="210"/>
      <c r="E11" s="278"/>
      <c r="F11" s="213"/>
      <c r="G11" s="214"/>
      <c r="H11" s="229"/>
      <c r="I11" s="215"/>
      <c r="J11" s="207"/>
      <c r="K11" s="208"/>
    </row>
    <row r="12" spans="1:12" ht="18" customHeight="1" x14ac:dyDescent="0.15">
      <c r="A12" s="199" t="s">
        <v>73</v>
      </c>
      <c r="B12" s="209">
        <v>4</v>
      </c>
      <c r="C12" s="210"/>
      <c r="D12" s="210"/>
      <c r="E12" s="279"/>
      <c r="F12" s="213"/>
      <c r="G12" s="214"/>
      <c r="H12" s="229"/>
      <c r="I12" s="215"/>
      <c r="J12" s="207"/>
      <c r="K12" s="208"/>
    </row>
    <row r="13" spans="1:12" ht="18" customHeight="1" x14ac:dyDescent="0.15">
      <c r="A13" s="199" t="s">
        <v>73</v>
      </c>
      <c r="B13" s="209">
        <v>5</v>
      </c>
      <c r="C13" s="210"/>
      <c r="D13" s="210"/>
      <c r="E13" s="278"/>
      <c r="F13" s="213"/>
      <c r="G13" s="214"/>
      <c r="H13" s="229"/>
      <c r="I13" s="215"/>
      <c r="J13" s="207"/>
      <c r="K13" s="208"/>
    </row>
    <row r="14" spans="1:12" ht="18" customHeight="1" x14ac:dyDescent="0.15">
      <c r="A14" s="199" t="s">
        <v>73</v>
      </c>
      <c r="B14" s="209">
        <v>6</v>
      </c>
      <c r="C14" s="210"/>
      <c r="D14" s="210"/>
      <c r="E14" s="278"/>
      <c r="F14" s="213"/>
      <c r="G14" s="214"/>
      <c r="H14" s="229"/>
      <c r="I14" s="215"/>
    </row>
    <row r="15" spans="1:12" ht="18" customHeight="1" x14ac:dyDescent="0.15">
      <c r="A15" s="199" t="s">
        <v>73</v>
      </c>
      <c r="B15" s="209">
        <v>7</v>
      </c>
      <c r="C15" s="210"/>
      <c r="D15" s="210"/>
      <c r="E15" s="278"/>
      <c r="F15" s="213"/>
      <c r="G15" s="214"/>
      <c r="H15" s="229"/>
      <c r="I15" s="215"/>
    </row>
    <row r="16" spans="1:12" ht="18" customHeight="1" x14ac:dyDescent="0.15">
      <c r="A16" s="199" t="s">
        <v>73</v>
      </c>
      <c r="B16" s="209">
        <v>8</v>
      </c>
      <c r="C16" s="210"/>
      <c r="D16" s="210"/>
      <c r="E16" s="278"/>
      <c r="F16" s="213"/>
      <c r="G16" s="214"/>
      <c r="H16" s="229"/>
      <c r="I16" s="215"/>
    </row>
    <row r="17" spans="1:14" s="208" customFormat="1" ht="18" customHeight="1" x14ac:dyDescent="0.15">
      <c r="A17" s="199" t="s">
        <v>73</v>
      </c>
      <c r="B17" s="209">
        <v>9</v>
      </c>
      <c r="C17" s="210"/>
      <c r="D17" s="210"/>
      <c r="E17" s="278"/>
      <c r="F17" s="213"/>
      <c r="G17" s="214"/>
      <c r="H17" s="229"/>
      <c r="I17" s="215"/>
      <c r="J17" s="185"/>
      <c r="K17" s="185"/>
      <c r="L17" s="185"/>
      <c r="M17" s="185"/>
      <c r="N17" s="185"/>
    </row>
    <row r="18" spans="1:14" ht="18" customHeight="1" x14ac:dyDescent="0.15">
      <c r="A18" s="199" t="s">
        <v>73</v>
      </c>
      <c r="B18" s="209">
        <v>10</v>
      </c>
      <c r="C18" s="210"/>
      <c r="D18" s="210"/>
      <c r="E18" s="278"/>
      <c r="F18" s="213"/>
      <c r="G18" s="214"/>
      <c r="H18" s="229"/>
      <c r="I18" s="215"/>
    </row>
    <row r="19" spans="1:14" ht="18" customHeight="1" x14ac:dyDescent="0.15">
      <c r="A19" s="199" t="s">
        <v>73</v>
      </c>
      <c r="B19" s="209">
        <v>11</v>
      </c>
      <c r="C19" s="210"/>
      <c r="D19" s="210"/>
      <c r="E19" s="278"/>
      <c r="F19" s="213"/>
      <c r="G19" s="214"/>
      <c r="H19" s="229"/>
      <c r="I19" s="215"/>
    </row>
    <row r="20" spans="1:14" ht="18" customHeight="1" x14ac:dyDescent="0.15">
      <c r="A20" s="199" t="s">
        <v>73</v>
      </c>
      <c r="B20" s="209">
        <v>12</v>
      </c>
      <c r="C20" s="210"/>
      <c r="D20" s="210"/>
      <c r="E20" s="278"/>
      <c r="F20" s="213"/>
      <c r="G20" s="214"/>
      <c r="H20" s="229"/>
      <c r="I20" s="215"/>
    </row>
    <row r="21" spans="1:14" ht="18" customHeight="1" x14ac:dyDescent="0.15">
      <c r="A21" s="199" t="s">
        <v>73</v>
      </c>
      <c r="B21" s="209">
        <v>13</v>
      </c>
      <c r="C21" s="210"/>
      <c r="D21" s="210"/>
      <c r="E21" s="278"/>
      <c r="F21" s="213"/>
      <c r="G21" s="214"/>
      <c r="H21" s="229"/>
      <c r="I21" s="215"/>
    </row>
    <row r="22" spans="1:14" ht="18" customHeight="1" x14ac:dyDescent="0.15">
      <c r="A22" s="199" t="s">
        <v>73</v>
      </c>
      <c r="B22" s="209">
        <v>14</v>
      </c>
      <c r="C22" s="210"/>
      <c r="D22" s="210"/>
      <c r="E22" s="278"/>
      <c r="F22" s="213"/>
      <c r="G22" s="214"/>
      <c r="H22" s="229"/>
      <c r="I22" s="215"/>
    </row>
    <row r="23" spans="1:14" ht="18" customHeight="1" x14ac:dyDescent="0.15">
      <c r="A23" s="199" t="s">
        <v>73</v>
      </c>
      <c r="B23" s="209">
        <v>15</v>
      </c>
      <c r="C23" s="210"/>
      <c r="D23" s="210"/>
      <c r="E23" s="278"/>
      <c r="F23" s="213"/>
      <c r="G23" s="214"/>
      <c r="H23" s="229"/>
      <c r="I23" s="215"/>
    </row>
    <row r="24" spans="1:14" ht="18" customHeight="1" x14ac:dyDescent="0.15">
      <c r="A24" s="199" t="s">
        <v>73</v>
      </c>
      <c r="B24" s="209">
        <v>16</v>
      </c>
      <c r="C24" s="210"/>
      <c r="D24" s="210"/>
      <c r="E24" s="278"/>
      <c r="F24" s="213"/>
      <c r="G24" s="214"/>
      <c r="H24" s="229"/>
      <c r="I24" s="215"/>
    </row>
    <row r="25" spans="1:14" ht="18" customHeight="1" x14ac:dyDescent="0.15">
      <c r="A25" s="199" t="s">
        <v>73</v>
      </c>
      <c r="B25" s="209">
        <v>17</v>
      </c>
      <c r="C25" s="210"/>
      <c r="D25" s="210"/>
      <c r="E25" s="278"/>
      <c r="F25" s="213"/>
      <c r="G25" s="214"/>
      <c r="H25" s="229"/>
      <c r="I25" s="215"/>
    </row>
    <row r="26" spans="1:14" ht="18" customHeight="1" x14ac:dyDescent="0.15">
      <c r="A26" s="199" t="s">
        <v>73</v>
      </c>
      <c r="B26" s="209">
        <v>18</v>
      </c>
      <c r="C26" s="210"/>
      <c r="D26" s="210"/>
      <c r="E26" s="278"/>
      <c r="F26" s="213"/>
      <c r="G26" s="214"/>
      <c r="H26" s="229"/>
      <c r="I26" s="215"/>
    </row>
    <row r="27" spans="1:14" ht="18" customHeight="1" x14ac:dyDescent="0.15">
      <c r="A27" s="199" t="s">
        <v>73</v>
      </c>
      <c r="B27" s="209">
        <v>19</v>
      </c>
      <c r="C27" s="210"/>
      <c r="D27" s="210"/>
      <c r="E27" s="278"/>
      <c r="F27" s="213"/>
      <c r="G27" s="214"/>
      <c r="H27" s="229"/>
      <c r="I27" s="215"/>
    </row>
    <row r="28" spans="1:14" ht="18" customHeight="1" x14ac:dyDescent="0.15">
      <c r="A28" s="199" t="s">
        <v>73</v>
      </c>
      <c r="B28" s="209">
        <v>20</v>
      </c>
      <c r="C28" s="210"/>
      <c r="D28" s="210"/>
      <c r="E28" s="278"/>
      <c r="F28" s="213"/>
      <c r="G28" s="214"/>
      <c r="H28" s="229"/>
      <c r="I28" s="215"/>
    </row>
    <row r="29" spans="1:14" ht="18" customHeight="1" thickBot="1" x14ac:dyDescent="0.2">
      <c r="A29" s="230" t="s">
        <v>116</v>
      </c>
      <c r="B29" s="231"/>
      <c r="C29" s="231"/>
      <c r="D29" s="231"/>
      <c r="E29" s="231"/>
      <c r="F29" s="231"/>
      <c r="G29" s="231"/>
      <c r="H29" s="231"/>
      <c r="I29" s="232">
        <f>SUM(I9:I28)</f>
        <v>204000</v>
      </c>
    </row>
    <row r="30" spans="1:14" ht="18" customHeight="1" thickTop="1" x14ac:dyDescent="0.15">
      <c r="A30" s="220"/>
      <c r="B30" s="208"/>
      <c r="C30" s="220"/>
      <c r="D30" s="220"/>
      <c r="E30" s="258"/>
      <c r="F30" s="222"/>
      <c r="G30" s="223"/>
      <c r="H30" s="223"/>
      <c r="I30" s="222"/>
    </row>
    <row r="31" spans="1:14" ht="18" customHeight="1" x14ac:dyDescent="0.15">
      <c r="A31" s="238" t="s">
        <v>18</v>
      </c>
      <c r="B31" s="238"/>
      <c r="C31" s="238"/>
      <c r="D31" s="238"/>
      <c r="E31" s="238"/>
    </row>
  </sheetData>
  <mergeCells count="2">
    <mergeCell ref="A29:H29"/>
    <mergeCell ref="A31:E31"/>
  </mergeCells>
  <phoneticPr fontId="3"/>
  <pageMargins left="0.70866141732283472" right="0.70866141732283472" top="0.74803149606299213" bottom="0.74803149606299213" header="0.31496062992125984" footer="0.31496062992125984"/>
  <pageSetup paperSize="9" scale="72" fitToHeight="0" orientation="portrait" r:id="rId1"/>
  <headerFooter>
    <oddHeader>&amp;R&amp;"HG丸ｺﾞｼｯｸM-PRO,標準"証憑一覧</oddHeader>
    <oddFooter>&amp;C&amp;"HG丸ｺﾞｼｯｸM-PRO,標準"&amp;P/&amp;N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9"/>
  <sheetViews>
    <sheetView view="pageBreakPreview" zoomScaleNormal="100" zoomScaleSheetLayoutView="100" workbookViewId="0">
      <selection activeCell="C7" sqref="C7"/>
    </sheetView>
  </sheetViews>
  <sheetFormatPr defaultRowHeight="18" customHeight="1" x14ac:dyDescent="0.15"/>
  <cols>
    <col min="1" max="1" width="11.5" style="184" bestFit="1" customWidth="1"/>
    <col min="2" max="2" width="5.625" style="185" customWidth="1"/>
    <col min="3" max="3" width="9.75" style="185" bestFit="1" customWidth="1"/>
    <col min="4" max="4" width="15.25" style="185" bestFit="1" customWidth="1"/>
    <col min="5" max="6" width="20.625" style="186" customWidth="1"/>
    <col min="7" max="7" width="13.875" style="187" bestFit="1" customWidth="1"/>
    <col min="8" max="8" width="5.75" style="187" bestFit="1" customWidth="1"/>
    <col min="9" max="9" width="7.75" style="187" bestFit="1" customWidth="1"/>
    <col min="10" max="10" width="15.375" style="185" bestFit="1" customWidth="1"/>
    <col min="11" max="11" width="9" style="185"/>
    <col min="12" max="12" width="23" style="185" customWidth="1"/>
    <col min="13" max="13" width="18.75" style="185" customWidth="1"/>
    <col min="14" max="14" width="13.875" style="185" customWidth="1"/>
    <col min="15" max="15" width="10" style="185" customWidth="1"/>
    <col min="16" max="16" width="9" style="185"/>
    <col min="17" max="17" width="17.625" style="185" customWidth="1"/>
    <col min="18" max="16384" width="9" style="185"/>
  </cols>
  <sheetData>
    <row r="1" spans="1:15" ht="18" customHeight="1" x14ac:dyDescent="0.15">
      <c r="A1" s="185" t="s">
        <v>37</v>
      </c>
    </row>
    <row r="2" spans="1:15" ht="18" customHeight="1" x14ac:dyDescent="0.15">
      <c r="A2" s="185" t="s">
        <v>47</v>
      </c>
    </row>
    <row r="4" spans="1:15" ht="18" customHeight="1" x14ac:dyDescent="0.15">
      <c r="A4" s="224" t="s">
        <v>42</v>
      </c>
      <c r="B4" s="240" t="s">
        <v>58</v>
      </c>
      <c r="C4" s="225"/>
      <c r="D4" s="225"/>
      <c r="E4" s="241"/>
      <c r="F4" s="241"/>
      <c r="G4" s="226"/>
      <c r="H4" s="226"/>
      <c r="I4" s="226"/>
      <c r="J4" s="227"/>
    </row>
    <row r="5" spans="1:15" s="246" customFormat="1" ht="18" customHeight="1" x14ac:dyDescent="0.15">
      <c r="A5" s="267" t="s">
        <v>9</v>
      </c>
      <c r="B5" s="268" t="s">
        <v>0</v>
      </c>
      <c r="C5" s="268" t="s">
        <v>1</v>
      </c>
      <c r="D5" s="268" t="s">
        <v>5</v>
      </c>
      <c r="E5" s="269" t="s">
        <v>2</v>
      </c>
      <c r="F5" s="270"/>
      <c r="G5" s="271" t="s">
        <v>17</v>
      </c>
      <c r="H5" s="268" t="s">
        <v>72</v>
      </c>
      <c r="I5" s="268" t="s">
        <v>71</v>
      </c>
      <c r="J5" s="272" t="s">
        <v>43</v>
      </c>
      <c r="M5" s="220"/>
    </row>
    <row r="6" spans="1:15" s="246" customFormat="1" ht="36" customHeight="1" x14ac:dyDescent="0.15">
      <c r="A6" s="273"/>
      <c r="B6" s="274"/>
      <c r="C6" s="274"/>
      <c r="D6" s="274"/>
      <c r="E6" s="195" t="s">
        <v>101</v>
      </c>
      <c r="F6" s="195" t="s">
        <v>81</v>
      </c>
      <c r="G6" s="275"/>
      <c r="H6" s="274"/>
      <c r="I6" s="274"/>
      <c r="J6" s="276"/>
      <c r="M6" s="220"/>
    </row>
    <row r="7" spans="1:15" ht="18" customHeight="1" x14ac:dyDescent="0.15">
      <c r="A7" s="199" t="s">
        <v>10</v>
      </c>
      <c r="B7" s="200">
        <v>1</v>
      </c>
      <c r="C7" s="201"/>
      <c r="D7" s="202"/>
      <c r="E7" s="248"/>
      <c r="F7" s="248"/>
      <c r="G7" s="204"/>
      <c r="H7" s="205"/>
      <c r="I7" s="228"/>
      <c r="J7" s="206">
        <v>580000</v>
      </c>
      <c r="K7" s="207"/>
      <c r="L7" s="208"/>
    </row>
    <row r="8" spans="1:15" ht="18" customHeight="1" x14ac:dyDescent="0.15">
      <c r="A8" s="199" t="s">
        <v>10</v>
      </c>
      <c r="B8" s="209">
        <v>2</v>
      </c>
      <c r="C8" s="210"/>
      <c r="D8" s="211"/>
      <c r="E8" s="249"/>
      <c r="F8" s="249"/>
      <c r="G8" s="213"/>
      <c r="H8" s="214"/>
      <c r="I8" s="229"/>
      <c r="J8" s="215"/>
      <c r="K8" s="207"/>
      <c r="L8" s="208"/>
    </row>
    <row r="9" spans="1:15" ht="18" customHeight="1" x14ac:dyDescent="0.15">
      <c r="A9" s="199" t="s">
        <v>10</v>
      </c>
      <c r="B9" s="209">
        <v>3</v>
      </c>
      <c r="C9" s="210"/>
      <c r="D9" s="211"/>
      <c r="E9" s="249"/>
      <c r="F9" s="249"/>
      <c r="G9" s="213"/>
      <c r="H9" s="214"/>
      <c r="I9" s="229"/>
      <c r="J9" s="215"/>
      <c r="K9" s="207"/>
      <c r="L9" s="208"/>
    </row>
    <row r="10" spans="1:15" ht="18" customHeight="1" x14ac:dyDescent="0.15">
      <c r="A10" s="199" t="s">
        <v>10</v>
      </c>
      <c r="B10" s="209">
        <v>4</v>
      </c>
      <c r="C10" s="210"/>
      <c r="D10" s="211"/>
      <c r="E10" s="250"/>
      <c r="F10" s="250"/>
      <c r="G10" s="213"/>
      <c r="H10" s="214"/>
      <c r="I10" s="229"/>
      <c r="J10" s="215"/>
      <c r="K10" s="207"/>
      <c r="L10" s="208"/>
    </row>
    <row r="11" spans="1:15" ht="18" customHeight="1" x14ac:dyDescent="0.15">
      <c r="A11" s="199" t="s">
        <v>10</v>
      </c>
      <c r="B11" s="209">
        <v>5</v>
      </c>
      <c r="C11" s="210"/>
      <c r="D11" s="211"/>
      <c r="E11" s="249"/>
      <c r="F11" s="249"/>
      <c r="G11" s="213"/>
      <c r="H11" s="214"/>
      <c r="I11" s="229"/>
      <c r="J11" s="215"/>
      <c r="K11" s="207"/>
      <c r="L11" s="208"/>
    </row>
    <row r="12" spans="1:15" ht="18" customHeight="1" x14ac:dyDescent="0.15">
      <c r="A12" s="199" t="s">
        <v>10</v>
      </c>
      <c r="B12" s="209">
        <v>6</v>
      </c>
      <c r="C12" s="210"/>
      <c r="D12" s="211"/>
      <c r="E12" s="249"/>
      <c r="F12" s="249"/>
      <c r="G12" s="213"/>
      <c r="H12" s="214"/>
      <c r="I12" s="229"/>
      <c r="J12" s="215"/>
    </row>
    <row r="13" spans="1:15" ht="18" customHeight="1" x14ac:dyDescent="0.15">
      <c r="A13" s="199" t="s">
        <v>10</v>
      </c>
      <c r="B13" s="209">
        <v>7</v>
      </c>
      <c r="C13" s="210"/>
      <c r="D13" s="211"/>
      <c r="E13" s="249"/>
      <c r="F13" s="249"/>
      <c r="G13" s="213"/>
      <c r="H13" s="214"/>
      <c r="I13" s="229"/>
      <c r="J13" s="215"/>
    </row>
    <row r="14" spans="1:15" ht="18" customHeight="1" x14ac:dyDescent="0.15">
      <c r="A14" s="199" t="s">
        <v>10</v>
      </c>
      <c r="B14" s="209">
        <v>8</v>
      </c>
      <c r="C14" s="210"/>
      <c r="D14" s="211"/>
      <c r="E14" s="249"/>
      <c r="F14" s="249"/>
      <c r="G14" s="213"/>
      <c r="H14" s="214"/>
      <c r="I14" s="229"/>
      <c r="J14" s="215"/>
    </row>
    <row r="15" spans="1:15" s="208" customFormat="1" ht="18" customHeight="1" x14ac:dyDescent="0.15">
      <c r="A15" s="199" t="s">
        <v>10</v>
      </c>
      <c r="B15" s="209">
        <v>9</v>
      </c>
      <c r="C15" s="210"/>
      <c r="D15" s="211"/>
      <c r="E15" s="249"/>
      <c r="F15" s="249"/>
      <c r="G15" s="213"/>
      <c r="H15" s="214"/>
      <c r="I15" s="229"/>
      <c r="J15" s="215"/>
      <c r="K15" s="185"/>
      <c r="L15" s="185"/>
      <c r="M15" s="185"/>
      <c r="N15" s="185"/>
      <c r="O15" s="185"/>
    </row>
    <row r="16" spans="1:15" ht="18" customHeight="1" x14ac:dyDescent="0.15">
      <c r="A16" s="199" t="s">
        <v>10</v>
      </c>
      <c r="B16" s="209">
        <v>10</v>
      </c>
      <c r="C16" s="210"/>
      <c r="D16" s="211"/>
      <c r="E16" s="249"/>
      <c r="F16" s="249"/>
      <c r="G16" s="213"/>
      <c r="H16" s="214"/>
      <c r="I16" s="229"/>
      <c r="J16" s="215"/>
    </row>
    <row r="17" spans="1:10" ht="18" customHeight="1" x14ac:dyDescent="0.15">
      <c r="A17" s="199" t="s">
        <v>10</v>
      </c>
      <c r="B17" s="209">
        <v>11</v>
      </c>
      <c r="C17" s="210"/>
      <c r="D17" s="211"/>
      <c r="E17" s="249"/>
      <c r="F17" s="249"/>
      <c r="G17" s="213"/>
      <c r="H17" s="214"/>
      <c r="I17" s="229"/>
      <c r="J17" s="215"/>
    </row>
    <row r="18" spans="1:10" ht="18" customHeight="1" x14ac:dyDescent="0.15">
      <c r="A18" s="199" t="s">
        <v>10</v>
      </c>
      <c r="B18" s="209">
        <v>12</v>
      </c>
      <c r="C18" s="210"/>
      <c r="D18" s="211"/>
      <c r="E18" s="249"/>
      <c r="F18" s="249"/>
      <c r="G18" s="213"/>
      <c r="H18" s="214"/>
      <c r="I18" s="229"/>
      <c r="J18" s="215"/>
    </row>
    <row r="19" spans="1:10" ht="18" customHeight="1" x14ac:dyDescent="0.15">
      <c r="A19" s="199" t="s">
        <v>10</v>
      </c>
      <c r="B19" s="209">
        <v>13</v>
      </c>
      <c r="C19" s="210"/>
      <c r="D19" s="211"/>
      <c r="E19" s="249"/>
      <c r="F19" s="249"/>
      <c r="G19" s="213"/>
      <c r="H19" s="214"/>
      <c r="I19" s="229"/>
      <c r="J19" s="215"/>
    </row>
    <row r="20" spans="1:10" ht="18" customHeight="1" x14ac:dyDescent="0.15">
      <c r="A20" s="199" t="s">
        <v>10</v>
      </c>
      <c r="B20" s="209">
        <v>14</v>
      </c>
      <c r="C20" s="210"/>
      <c r="D20" s="211"/>
      <c r="E20" s="249"/>
      <c r="F20" s="249"/>
      <c r="G20" s="213"/>
      <c r="H20" s="214"/>
      <c r="I20" s="229"/>
      <c r="J20" s="215"/>
    </row>
    <row r="21" spans="1:10" ht="18" customHeight="1" x14ac:dyDescent="0.15">
      <c r="A21" s="199" t="s">
        <v>10</v>
      </c>
      <c r="B21" s="209">
        <v>15</v>
      </c>
      <c r="C21" s="210"/>
      <c r="D21" s="211"/>
      <c r="E21" s="249"/>
      <c r="F21" s="249"/>
      <c r="G21" s="213"/>
      <c r="H21" s="214"/>
      <c r="I21" s="229"/>
      <c r="J21" s="215"/>
    </row>
    <row r="22" spans="1:10" ht="18" customHeight="1" x14ac:dyDescent="0.15">
      <c r="A22" s="199" t="s">
        <v>10</v>
      </c>
      <c r="B22" s="209">
        <v>16</v>
      </c>
      <c r="C22" s="210"/>
      <c r="D22" s="211"/>
      <c r="E22" s="249"/>
      <c r="F22" s="249"/>
      <c r="G22" s="213"/>
      <c r="H22" s="214"/>
      <c r="I22" s="229"/>
      <c r="J22" s="215"/>
    </row>
    <row r="23" spans="1:10" ht="18" customHeight="1" x14ac:dyDescent="0.15">
      <c r="A23" s="199" t="s">
        <v>10</v>
      </c>
      <c r="B23" s="209">
        <v>17</v>
      </c>
      <c r="C23" s="210"/>
      <c r="D23" s="211"/>
      <c r="E23" s="249"/>
      <c r="F23" s="249"/>
      <c r="G23" s="213"/>
      <c r="H23" s="214"/>
      <c r="I23" s="229"/>
      <c r="J23" s="215"/>
    </row>
    <row r="24" spans="1:10" ht="18" customHeight="1" x14ac:dyDescent="0.15">
      <c r="A24" s="199" t="s">
        <v>10</v>
      </c>
      <c r="B24" s="209">
        <v>18</v>
      </c>
      <c r="C24" s="210"/>
      <c r="D24" s="211"/>
      <c r="E24" s="249"/>
      <c r="F24" s="249"/>
      <c r="G24" s="213"/>
      <c r="H24" s="214"/>
      <c r="I24" s="229"/>
      <c r="J24" s="215"/>
    </row>
    <row r="25" spans="1:10" ht="18" customHeight="1" x14ac:dyDescent="0.15">
      <c r="A25" s="199" t="s">
        <v>10</v>
      </c>
      <c r="B25" s="209">
        <v>19</v>
      </c>
      <c r="C25" s="210"/>
      <c r="D25" s="211"/>
      <c r="E25" s="249"/>
      <c r="F25" s="249"/>
      <c r="G25" s="213"/>
      <c r="H25" s="214"/>
      <c r="I25" s="229"/>
      <c r="J25" s="215"/>
    </row>
    <row r="26" spans="1:10" ht="18" customHeight="1" x14ac:dyDescent="0.15">
      <c r="A26" s="199" t="s">
        <v>10</v>
      </c>
      <c r="B26" s="209">
        <v>20</v>
      </c>
      <c r="C26" s="210"/>
      <c r="D26" s="211"/>
      <c r="E26" s="249"/>
      <c r="F26" s="249"/>
      <c r="G26" s="213"/>
      <c r="H26" s="214"/>
      <c r="I26" s="229"/>
      <c r="J26" s="215"/>
    </row>
    <row r="27" spans="1:10" ht="18" customHeight="1" thickBot="1" x14ac:dyDescent="0.2">
      <c r="A27" s="230" t="s">
        <v>117</v>
      </c>
      <c r="B27" s="231"/>
      <c r="C27" s="231"/>
      <c r="D27" s="231"/>
      <c r="E27" s="231"/>
      <c r="F27" s="231"/>
      <c r="G27" s="231"/>
      <c r="H27" s="231"/>
      <c r="I27" s="231"/>
      <c r="J27" s="232">
        <f>SUM(J7:J26)</f>
        <v>580000</v>
      </c>
    </row>
    <row r="28" spans="1:10" ht="18" customHeight="1" thickTop="1" x14ac:dyDescent="0.15">
      <c r="A28" s="220"/>
      <c r="B28" s="208"/>
      <c r="C28" s="220"/>
      <c r="D28" s="220"/>
      <c r="E28" s="258"/>
      <c r="F28" s="258"/>
      <c r="G28" s="222"/>
      <c r="H28" s="223"/>
      <c r="I28" s="223"/>
      <c r="J28" s="222"/>
    </row>
    <row r="29" spans="1:10" ht="18" customHeight="1" x14ac:dyDescent="0.15">
      <c r="A29" s="224" t="s">
        <v>42</v>
      </c>
      <c r="B29" s="240" t="s">
        <v>59</v>
      </c>
      <c r="C29" s="225"/>
      <c r="D29" s="225"/>
      <c r="E29" s="225"/>
      <c r="F29" s="225"/>
      <c r="G29" s="226"/>
      <c r="H29" s="226"/>
      <c r="I29" s="226"/>
      <c r="J29" s="227"/>
    </row>
    <row r="30" spans="1:10" ht="18" customHeight="1" x14ac:dyDescent="0.15">
      <c r="A30" s="267" t="s">
        <v>9</v>
      </c>
      <c r="B30" s="268" t="s">
        <v>0</v>
      </c>
      <c r="C30" s="268" t="s">
        <v>1</v>
      </c>
      <c r="D30" s="268" t="s">
        <v>5</v>
      </c>
      <c r="E30" s="269" t="s">
        <v>2</v>
      </c>
      <c r="F30" s="270"/>
      <c r="G30" s="271" t="s">
        <v>17</v>
      </c>
      <c r="H30" s="268" t="s">
        <v>72</v>
      </c>
      <c r="I30" s="268" t="s">
        <v>71</v>
      </c>
      <c r="J30" s="272" t="s">
        <v>43</v>
      </c>
    </row>
    <row r="31" spans="1:10" ht="36" customHeight="1" x14ac:dyDescent="0.15">
      <c r="A31" s="273"/>
      <c r="B31" s="274"/>
      <c r="C31" s="274"/>
      <c r="D31" s="274"/>
      <c r="E31" s="195" t="s">
        <v>48</v>
      </c>
      <c r="F31" s="195" t="s">
        <v>102</v>
      </c>
      <c r="G31" s="275"/>
      <c r="H31" s="274"/>
      <c r="I31" s="274"/>
      <c r="J31" s="276"/>
    </row>
    <row r="32" spans="1:10" ht="18" customHeight="1" x14ac:dyDescent="0.15">
      <c r="A32" s="199" t="s">
        <v>10</v>
      </c>
      <c r="B32" s="200">
        <v>1</v>
      </c>
      <c r="C32" s="201"/>
      <c r="D32" s="202"/>
      <c r="E32" s="248"/>
      <c r="F32" s="248"/>
      <c r="G32" s="260"/>
      <c r="H32" s="261"/>
      <c r="I32" s="262"/>
      <c r="J32" s="256">
        <v>35583</v>
      </c>
    </row>
    <row r="33" spans="1:10" ht="18" customHeight="1" x14ac:dyDescent="0.15">
      <c r="A33" s="199" t="s">
        <v>10</v>
      </c>
      <c r="B33" s="209">
        <v>2</v>
      </c>
      <c r="C33" s="210"/>
      <c r="D33" s="211"/>
      <c r="E33" s="249"/>
      <c r="F33" s="249"/>
      <c r="G33" s="263"/>
      <c r="H33" s="264"/>
      <c r="I33" s="262"/>
      <c r="J33" s="256"/>
    </row>
    <row r="34" spans="1:10" ht="18" customHeight="1" x14ac:dyDescent="0.15">
      <c r="A34" s="199" t="s">
        <v>10</v>
      </c>
      <c r="B34" s="200">
        <v>3</v>
      </c>
      <c r="C34" s="210"/>
      <c r="D34" s="211"/>
      <c r="E34" s="249"/>
      <c r="F34" s="249"/>
      <c r="G34" s="281"/>
      <c r="H34" s="264"/>
      <c r="I34" s="282"/>
      <c r="J34" s="256"/>
    </row>
    <row r="35" spans="1:10" ht="18" customHeight="1" x14ac:dyDescent="0.15">
      <c r="A35" s="199" t="s">
        <v>10</v>
      </c>
      <c r="B35" s="209">
        <v>4</v>
      </c>
      <c r="C35" s="210"/>
      <c r="D35" s="211"/>
      <c r="E35" s="249"/>
      <c r="F35" s="249"/>
      <c r="G35" s="281"/>
      <c r="H35" s="264"/>
      <c r="I35" s="282"/>
      <c r="J35" s="256"/>
    </row>
    <row r="36" spans="1:10" ht="18" customHeight="1" x14ac:dyDescent="0.15">
      <c r="A36" s="199" t="s">
        <v>10</v>
      </c>
      <c r="B36" s="200">
        <v>5</v>
      </c>
      <c r="C36" s="210"/>
      <c r="D36" s="211"/>
      <c r="E36" s="249"/>
      <c r="F36" s="249"/>
      <c r="G36" s="281"/>
      <c r="H36" s="264"/>
      <c r="I36" s="282"/>
      <c r="J36" s="256"/>
    </row>
    <row r="37" spans="1:10" ht="18" customHeight="1" x14ac:dyDescent="0.15">
      <c r="A37" s="199" t="s">
        <v>10</v>
      </c>
      <c r="B37" s="209">
        <v>6</v>
      </c>
      <c r="C37" s="210"/>
      <c r="D37" s="211"/>
      <c r="E37" s="249"/>
      <c r="F37" s="249"/>
      <c r="G37" s="281"/>
      <c r="H37" s="264"/>
      <c r="I37" s="282"/>
      <c r="J37" s="256"/>
    </row>
    <row r="38" spans="1:10" ht="18" customHeight="1" x14ac:dyDescent="0.15">
      <c r="A38" s="199" t="s">
        <v>10</v>
      </c>
      <c r="B38" s="200">
        <v>7</v>
      </c>
      <c r="C38" s="210"/>
      <c r="D38" s="211"/>
      <c r="E38" s="249"/>
      <c r="F38" s="249"/>
      <c r="G38" s="281"/>
      <c r="H38" s="264"/>
      <c r="I38" s="265"/>
      <c r="J38" s="256"/>
    </row>
    <row r="39" spans="1:10" ht="18" customHeight="1" x14ac:dyDescent="0.15">
      <c r="A39" s="199" t="s">
        <v>10</v>
      </c>
      <c r="B39" s="209">
        <v>8</v>
      </c>
      <c r="C39" s="210"/>
      <c r="D39" s="211"/>
      <c r="E39" s="249"/>
      <c r="F39" s="249"/>
      <c r="G39" s="281"/>
      <c r="H39" s="264"/>
      <c r="I39" s="265"/>
      <c r="J39" s="256"/>
    </row>
    <row r="40" spans="1:10" ht="18" customHeight="1" x14ac:dyDescent="0.15">
      <c r="A40" s="199" t="s">
        <v>10</v>
      </c>
      <c r="B40" s="200">
        <v>9</v>
      </c>
      <c r="C40" s="210"/>
      <c r="D40" s="211"/>
      <c r="E40" s="249"/>
      <c r="F40" s="249"/>
      <c r="G40" s="263"/>
      <c r="H40" s="264"/>
      <c r="I40" s="262"/>
      <c r="J40" s="256"/>
    </row>
    <row r="41" spans="1:10" ht="18" customHeight="1" x14ac:dyDescent="0.15">
      <c r="A41" s="199" t="s">
        <v>10</v>
      </c>
      <c r="B41" s="209">
        <v>10</v>
      </c>
      <c r="C41" s="210"/>
      <c r="D41" s="211"/>
      <c r="E41" s="249"/>
      <c r="F41" s="249"/>
      <c r="G41" s="263"/>
      <c r="H41" s="264"/>
      <c r="I41" s="262"/>
      <c r="J41" s="256"/>
    </row>
    <row r="42" spans="1:10" ht="18" customHeight="1" x14ac:dyDescent="0.15">
      <c r="A42" s="199" t="s">
        <v>10</v>
      </c>
      <c r="B42" s="200">
        <v>11</v>
      </c>
      <c r="C42" s="210"/>
      <c r="D42" s="211"/>
      <c r="E42" s="249"/>
      <c r="F42" s="249"/>
      <c r="G42" s="263"/>
      <c r="H42" s="264"/>
      <c r="I42" s="262"/>
      <c r="J42" s="256"/>
    </row>
    <row r="43" spans="1:10" ht="18" customHeight="1" x14ac:dyDescent="0.15">
      <c r="A43" s="199" t="s">
        <v>10</v>
      </c>
      <c r="B43" s="209">
        <v>12</v>
      </c>
      <c r="C43" s="210"/>
      <c r="D43" s="211"/>
      <c r="E43" s="249"/>
      <c r="F43" s="249"/>
      <c r="G43" s="263"/>
      <c r="H43" s="264"/>
      <c r="I43" s="262"/>
      <c r="J43" s="256"/>
    </row>
    <row r="44" spans="1:10" ht="18" customHeight="1" x14ac:dyDescent="0.15">
      <c r="A44" s="199" t="s">
        <v>10</v>
      </c>
      <c r="B44" s="200">
        <v>13</v>
      </c>
      <c r="C44" s="210"/>
      <c r="D44" s="211"/>
      <c r="E44" s="249"/>
      <c r="F44" s="249"/>
      <c r="G44" s="263"/>
      <c r="H44" s="264"/>
      <c r="I44" s="262"/>
      <c r="J44" s="256"/>
    </row>
    <row r="45" spans="1:10" ht="18" customHeight="1" x14ac:dyDescent="0.15">
      <c r="A45" s="199" t="s">
        <v>10</v>
      </c>
      <c r="B45" s="209">
        <v>14</v>
      </c>
      <c r="C45" s="210"/>
      <c r="D45" s="211"/>
      <c r="E45" s="249"/>
      <c r="F45" s="249"/>
      <c r="G45" s="263"/>
      <c r="H45" s="264"/>
      <c r="I45" s="262"/>
      <c r="J45" s="256"/>
    </row>
    <row r="46" spans="1:10" ht="18" customHeight="1" x14ac:dyDescent="0.15">
      <c r="A46" s="199" t="s">
        <v>10</v>
      </c>
      <c r="B46" s="200">
        <v>15</v>
      </c>
      <c r="C46" s="210"/>
      <c r="D46" s="211"/>
      <c r="E46" s="249"/>
      <c r="F46" s="249"/>
      <c r="G46" s="263"/>
      <c r="H46" s="264"/>
      <c r="I46" s="262"/>
      <c r="J46" s="256"/>
    </row>
    <row r="47" spans="1:10" ht="18" customHeight="1" x14ac:dyDescent="0.15">
      <c r="A47" s="199" t="s">
        <v>10</v>
      </c>
      <c r="B47" s="209">
        <v>16</v>
      </c>
      <c r="C47" s="210"/>
      <c r="D47" s="211"/>
      <c r="E47" s="249"/>
      <c r="F47" s="249"/>
      <c r="G47" s="263"/>
      <c r="H47" s="264"/>
      <c r="I47" s="262"/>
      <c r="J47" s="256"/>
    </row>
    <row r="48" spans="1:10" ht="18" customHeight="1" x14ac:dyDescent="0.15">
      <c r="A48" s="199" t="s">
        <v>10</v>
      </c>
      <c r="B48" s="200">
        <v>17</v>
      </c>
      <c r="C48" s="210"/>
      <c r="D48" s="211"/>
      <c r="E48" s="249"/>
      <c r="F48" s="249"/>
      <c r="G48" s="263"/>
      <c r="H48" s="264"/>
      <c r="I48" s="262"/>
      <c r="J48" s="256"/>
    </row>
    <row r="49" spans="1:10" ht="18" customHeight="1" x14ac:dyDescent="0.15">
      <c r="A49" s="199" t="s">
        <v>10</v>
      </c>
      <c r="B49" s="209">
        <v>18</v>
      </c>
      <c r="C49" s="210"/>
      <c r="D49" s="211"/>
      <c r="E49" s="249"/>
      <c r="F49" s="249"/>
      <c r="G49" s="263"/>
      <c r="H49" s="264"/>
      <c r="I49" s="262"/>
      <c r="J49" s="256"/>
    </row>
    <row r="50" spans="1:10" ht="18" customHeight="1" x14ac:dyDescent="0.15">
      <c r="A50" s="199" t="s">
        <v>10</v>
      </c>
      <c r="B50" s="200">
        <v>19</v>
      </c>
      <c r="C50" s="210"/>
      <c r="D50" s="211"/>
      <c r="E50" s="257"/>
      <c r="F50" s="257"/>
      <c r="G50" s="263"/>
      <c r="H50" s="264"/>
      <c r="I50" s="262"/>
      <c r="J50" s="256"/>
    </row>
    <row r="51" spans="1:10" ht="18" customHeight="1" x14ac:dyDescent="0.15">
      <c r="A51" s="199" t="s">
        <v>10</v>
      </c>
      <c r="B51" s="209">
        <v>20</v>
      </c>
      <c r="C51" s="210"/>
      <c r="D51" s="211"/>
      <c r="E51" s="249"/>
      <c r="F51" s="249"/>
      <c r="G51" s="263"/>
      <c r="H51" s="264"/>
      <c r="I51" s="262"/>
      <c r="J51" s="256"/>
    </row>
    <row r="52" spans="1:10" ht="18" customHeight="1" thickBot="1" x14ac:dyDescent="0.2">
      <c r="A52" s="230" t="s">
        <v>118</v>
      </c>
      <c r="B52" s="231"/>
      <c r="C52" s="231"/>
      <c r="D52" s="231"/>
      <c r="E52" s="231"/>
      <c r="F52" s="231"/>
      <c r="G52" s="231"/>
      <c r="H52" s="231"/>
      <c r="I52" s="231"/>
      <c r="J52" s="232">
        <f>SUM(J32:J51)</f>
        <v>35583</v>
      </c>
    </row>
    <row r="53" spans="1:10" ht="18" customHeight="1" thickTop="1" x14ac:dyDescent="0.15">
      <c r="A53" s="220"/>
      <c r="B53" s="208"/>
      <c r="C53" s="220"/>
      <c r="D53" s="220"/>
      <c r="E53" s="221"/>
      <c r="F53" s="221"/>
      <c r="G53" s="222"/>
      <c r="H53" s="223"/>
      <c r="I53" s="223"/>
      <c r="J53" s="222"/>
    </row>
    <row r="54" spans="1:10" ht="18" customHeight="1" x14ac:dyDescent="0.15">
      <c r="A54" s="224" t="s">
        <v>42</v>
      </c>
      <c r="B54" s="240" t="s">
        <v>60</v>
      </c>
      <c r="C54" s="225"/>
      <c r="D54" s="225"/>
      <c r="E54" s="225"/>
      <c r="F54" s="225"/>
      <c r="G54" s="226"/>
      <c r="H54" s="226"/>
      <c r="I54" s="226"/>
      <c r="J54" s="227"/>
    </row>
    <row r="55" spans="1:10" ht="18" customHeight="1" x14ac:dyDescent="0.15">
      <c r="A55" s="267" t="s">
        <v>9</v>
      </c>
      <c r="B55" s="268" t="s">
        <v>0</v>
      </c>
      <c r="C55" s="268" t="s">
        <v>1</v>
      </c>
      <c r="D55" s="268" t="s">
        <v>5</v>
      </c>
      <c r="E55" s="269" t="s">
        <v>2</v>
      </c>
      <c r="F55" s="270"/>
      <c r="G55" s="271" t="s">
        <v>17</v>
      </c>
      <c r="H55" s="268" t="s">
        <v>72</v>
      </c>
      <c r="I55" s="268" t="s">
        <v>71</v>
      </c>
      <c r="J55" s="272" t="s">
        <v>43</v>
      </c>
    </row>
    <row r="56" spans="1:10" ht="36" customHeight="1" x14ac:dyDescent="0.15">
      <c r="A56" s="273"/>
      <c r="B56" s="274"/>
      <c r="C56" s="274"/>
      <c r="D56" s="274"/>
      <c r="E56" s="195" t="s">
        <v>48</v>
      </c>
      <c r="F56" s="195" t="s">
        <v>102</v>
      </c>
      <c r="G56" s="275"/>
      <c r="H56" s="274"/>
      <c r="I56" s="274"/>
      <c r="J56" s="276"/>
    </row>
    <row r="57" spans="1:10" ht="18" customHeight="1" x14ac:dyDescent="0.15">
      <c r="A57" s="199" t="s">
        <v>10</v>
      </c>
      <c r="B57" s="200">
        <v>1</v>
      </c>
      <c r="C57" s="201"/>
      <c r="D57" s="202"/>
      <c r="E57" s="248"/>
      <c r="F57" s="248"/>
      <c r="G57" s="204"/>
      <c r="H57" s="205"/>
      <c r="I57" s="228"/>
      <c r="J57" s="206">
        <v>60281</v>
      </c>
    </row>
    <row r="58" spans="1:10" ht="18" customHeight="1" x14ac:dyDescent="0.15">
      <c r="A58" s="199" t="s">
        <v>10</v>
      </c>
      <c r="B58" s="209">
        <v>2</v>
      </c>
      <c r="C58" s="210"/>
      <c r="D58" s="211"/>
      <c r="E58" s="249"/>
      <c r="F58" s="249"/>
      <c r="G58" s="213"/>
      <c r="H58" s="214"/>
      <c r="I58" s="229"/>
      <c r="J58" s="215"/>
    </row>
    <row r="59" spans="1:10" ht="18" customHeight="1" x14ac:dyDescent="0.15">
      <c r="A59" s="199" t="s">
        <v>10</v>
      </c>
      <c r="B59" s="209">
        <v>3</v>
      </c>
      <c r="C59" s="210"/>
      <c r="D59" s="211"/>
      <c r="E59" s="249"/>
      <c r="F59" s="249"/>
      <c r="G59" s="213"/>
      <c r="H59" s="214"/>
      <c r="I59" s="229"/>
      <c r="J59" s="215"/>
    </row>
    <row r="60" spans="1:10" ht="18" customHeight="1" x14ac:dyDescent="0.15">
      <c r="A60" s="199" t="s">
        <v>10</v>
      </c>
      <c r="B60" s="209">
        <v>4</v>
      </c>
      <c r="C60" s="210"/>
      <c r="D60" s="211"/>
      <c r="E60" s="257"/>
      <c r="F60" s="257"/>
      <c r="G60" s="213"/>
      <c r="H60" s="214"/>
      <c r="I60" s="229"/>
      <c r="J60" s="215"/>
    </row>
    <row r="61" spans="1:10" ht="18" customHeight="1" x14ac:dyDescent="0.15">
      <c r="A61" s="199" t="s">
        <v>10</v>
      </c>
      <c r="B61" s="209">
        <v>5</v>
      </c>
      <c r="C61" s="210"/>
      <c r="D61" s="211"/>
      <c r="E61" s="249"/>
      <c r="F61" s="249"/>
      <c r="G61" s="213"/>
      <c r="H61" s="214"/>
      <c r="I61" s="229"/>
      <c r="J61" s="215"/>
    </row>
    <row r="62" spans="1:10" ht="18" customHeight="1" x14ac:dyDescent="0.15">
      <c r="A62" s="199" t="s">
        <v>10</v>
      </c>
      <c r="B62" s="209">
        <v>6</v>
      </c>
      <c r="C62" s="210"/>
      <c r="D62" s="211"/>
      <c r="E62" s="249"/>
      <c r="F62" s="249"/>
      <c r="G62" s="213"/>
      <c r="H62" s="214"/>
      <c r="I62" s="229"/>
      <c r="J62" s="215"/>
    </row>
    <row r="63" spans="1:10" ht="18" customHeight="1" x14ac:dyDescent="0.15">
      <c r="A63" s="199" t="s">
        <v>10</v>
      </c>
      <c r="B63" s="209">
        <v>7</v>
      </c>
      <c r="C63" s="210"/>
      <c r="D63" s="211"/>
      <c r="E63" s="249"/>
      <c r="F63" s="249"/>
      <c r="G63" s="213"/>
      <c r="H63" s="214"/>
      <c r="I63" s="229"/>
      <c r="J63" s="215"/>
    </row>
    <row r="64" spans="1:10" ht="18" customHeight="1" x14ac:dyDescent="0.15">
      <c r="A64" s="199" t="s">
        <v>10</v>
      </c>
      <c r="B64" s="209">
        <v>8</v>
      </c>
      <c r="C64" s="210"/>
      <c r="D64" s="211"/>
      <c r="E64" s="249"/>
      <c r="F64" s="249"/>
      <c r="G64" s="213"/>
      <c r="H64" s="214"/>
      <c r="I64" s="229"/>
      <c r="J64" s="215"/>
    </row>
    <row r="65" spans="1:10" ht="18" customHeight="1" x14ac:dyDescent="0.15">
      <c r="A65" s="199" t="s">
        <v>10</v>
      </c>
      <c r="B65" s="209">
        <v>9</v>
      </c>
      <c r="C65" s="210"/>
      <c r="D65" s="211"/>
      <c r="E65" s="249"/>
      <c r="F65" s="249"/>
      <c r="G65" s="213"/>
      <c r="H65" s="214"/>
      <c r="I65" s="229"/>
      <c r="J65" s="215"/>
    </row>
    <row r="66" spans="1:10" ht="18" customHeight="1" x14ac:dyDescent="0.15">
      <c r="A66" s="199" t="s">
        <v>10</v>
      </c>
      <c r="B66" s="209">
        <v>10</v>
      </c>
      <c r="C66" s="210"/>
      <c r="D66" s="211"/>
      <c r="E66" s="249"/>
      <c r="F66" s="249"/>
      <c r="G66" s="213"/>
      <c r="H66" s="214"/>
      <c r="I66" s="229"/>
      <c r="J66" s="215"/>
    </row>
    <row r="67" spans="1:10" ht="18" customHeight="1" x14ac:dyDescent="0.15">
      <c r="A67" s="199" t="s">
        <v>10</v>
      </c>
      <c r="B67" s="209">
        <v>11</v>
      </c>
      <c r="C67" s="210"/>
      <c r="D67" s="211"/>
      <c r="E67" s="249"/>
      <c r="F67" s="249"/>
      <c r="G67" s="213"/>
      <c r="H67" s="214"/>
      <c r="I67" s="229"/>
      <c r="J67" s="215"/>
    </row>
    <row r="68" spans="1:10" ht="18" customHeight="1" x14ac:dyDescent="0.15">
      <c r="A68" s="199" t="s">
        <v>10</v>
      </c>
      <c r="B68" s="209">
        <v>12</v>
      </c>
      <c r="C68" s="210"/>
      <c r="D68" s="211"/>
      <c r="E68" s="249"/>
      <c r="F68" s="249"/>
      <c r="G68" s="213"/>
      <c r="H68" s="214"/>
      <c r="I68" s="229"/>
      <c r="J68" s="215"/>
    </row>
    <row r="69" spans="1:10" ht="18" customHeight="1" x14ac:dyDescent="0.15">
      <c r="A69" s="199" t="s">
        <v>10</v>
      </c>
      <c r="B69" s="209">
        <v>13</v>
      </c>
      <c r="C69" s="210"/>
      <c r="D69" s="211"/>
      <c r="E69" s="249"/>
      <c r="F69" s="249"/>
      <c r="G69" s="213"/>
      <c r="H69" s="214"/>
      <c r="I69" s="229"/>
      <c r="J69" s="215"/>
    </row>
    <row r="70" spans="1:10" ht="18" customHeight="1" x14ac:dyDescent="0.15">
      <c r="A70" s="199" t="s">
        <v>10</v>
      </c>
      <c r="B70" s="209">
        <v>14</v>
      </c>
      <c r="C70" s="210"/>
      <c r="D70" s="211"/>
      <c r="E70" s="249"/>
      <c r="F70" s="249"/>
      <c r="G70" s="213"/>
      <c r="H70" s="214"/>
      <c r="I70" s="229"/>
      <c r="J70" s="215"/>
    </row>
    <row r="71" spans="1:10" ht="18" customHeight="1" x14ac:dyDescent="0.15">
      <c r="A71" s="199" t="s">
        <v>10</v>
      </c>
      <c r="B71" s="209">
        <v>15</v>
      </c>
      <c r="C71" s="210"/>
      <c r="D71" s="211"/>
      <c r="E71" s="249"/>
      <c r="F71" s="249"/>
      <c r="G71" s="213"/>
      <c r="H71" s="214"/>
      <c r="I71" s="229"/>
      <c r="J71" s="215"/>
    </row>
    <row r="72" spans="1:10" ht="18" customHeight="1" x14ac:dyDescent="0.15">
      <c r="A72" s="199" t="s">
        <v>10</v>
      </c>
      <c r="B72" s="209">
        <v>16</v>
      </c>
      <c r="C72" s="210"/>
      <c r="D72" s="211"/>
      <c r="E72" s="249"/>
      <c r="F72" s="249"/>
      <c r="G72" s="213"/>
      <c r="H72" s="214"/>
      <c r="I72" s="229"/>
      <c r="J72" s="215"/>
    </row>
    <row r="73" spans="1:10" ht="18" customHeight="1" x14ac:dyDescent="0.15">
      <c r="A73" s="199" t="s">
        <v>10</v>
      </c>
      <c r="B73" s="209">
        <v>17</v>
      </c>
      <c r="C73" s="210"/>
      <c r="D73" s="211"/>
      <c r="E73" s="249"/>
      <c r="F73" s="249"/>
      <c r="G73" s="213"/>
      <c r="H73" s="214"/>
      <c r="I73" s="229"/>
      <c r="J73" s="215"/>
    </row>
    <row r="74" spans="1:10" ht="18" customHeight="1" x14ac:dyDescent="0.15">
      <c r="A74" s="199" t="s">
        <v>10</v>
      </c>
      <c r="B74" s="209">
        <v>18</v>
      </c>
      <c r="C74" s="210"/>
      <c r="D74" s="211"/>
      <c r="E74" s="249"/>
      <c r="F74" s="249"/>
      <c r="G74" s="213"/>
      <c r="H74" s="214"/>
      <c r="I74" s="229"/>
      <c r="J74" s="215"/>
    </row>
    <row r="75" spans="1:10" ht="18" customHeight="1" x14ac:dyDescent="0.15">
      <c r="A75" s="199" t="s">
        <v>10</v>
      </c>
      <c r="B75" s="209">
        <v>19</v>
      </c>
      <c r="C75" s="210"/>
      <c r="D75" s="211"/>
      <c r="E75" s="249"/>
      <c r="F75" s="249"/>
      <c r="G75" s="213"/>
      <c r="H75" s="214"/>
      <c r="I75" s="229"/>
      <c r="J75" s="215"/>
    </row>
    <row r="76" spans="1:10" ht="18" customHeight="1" x14ac:dyDescent="0.15">
      <c r="A76" s="199" t="s">
        <v>10</v>
      </c>
      <c r="B76" s="209">
        <v>20</v>
      </c>
      <c r="C76" s="210"/>
      <c r="D76" s="211"/>
      <c r="E76" s="249"/>
      <c r="F76" s="249"/>
      <c r="G76" s="213"/>
      <c r="H76" s="214"/>
      <c r="I76" s="229"/>
      <c r="J76" s="215"/>
    </row>
    <row r="77" spans="1:10" ht="18" customHeight="1" thickBot="1" x14ac:dyDescent="0.2">
      <c r="A77" s="230" t="s">
        <v>119</v>
      </c>
      <c r="B77" s="231"/>
      <c r="C77" s="231"/>
      <c r="D77" s="231"/>
      <c r="E77" s="231"/>
      <c r="F77" s="231"/>
      <c r="G77" s="231"/>
      <c r="H77" s="231"/>
      <c r="I77" s="231"/>
      <c r="J77" s="232">
        <f>SUM(J57:J76)</f>
        <v>60281</v>
      </c>
    </row>
    <row r="78" spans="1:10" ht="18" customHeight="1" thickTop="1" x14ac:dyDescent="0.15"/>
    <row r="79" spans="1:10" ht="18" customHeight="1" x14ac:dyDescent="0.15">
      <c r="A79" s="238" t="s">
        <v>18</v>
      </c>
      <c r="B79" s="238"/>
      <c r="C79" s="238"/>
      <c r="D79" s="238"/>
      <c r="E79" s="238"/>
      <c r="F79" s="259"/>
    </row>
  </sheetData>
  <mergeCells count="31">
    <mergeCell ref="J55:J56"/>
    <mergeCell ref="E5:F5"/>
    <mergeCell ref="C30:C31"/>
    <mergeCell ref="C5:C6"/>
    <mergeCell ref="J30:J31"/>
    <mergeCell ref="G55:G56"/>
    <mergeCell ref="D30:D31"/>
    <mergeCell ref="J5:J6"/>
    <mergeCell ref="A27:I27"/>
    <mergeCell ref="G5:G6"/>
    <mergeCell ref="D5:D6"/>
    <mergeCell ref="E55:F55"/>
    <mergeCell ref="A5:A6"/>
    <mergeCell ref="E30:F30"/>
    <mergeCell ref="H5:H6"/>
    <mergeCell ref="I5:I6"/>
    <mergeCell ref="D55:D56"/>
    <mergeCell ref="B30:B31"/>
    <mergeCell ref="G30:G31"/>
    <mergeCell ref="B5:B6"/>
    <mergeCell ref="H30:H31"/>
    <mergeCell ref="I30:I31"/>
    <mergeCell ref="A52:I52"/>
    <mergeCell ref="H55:H56"/>
    <mergeCell ref="A30:A31"/>
    <mergeCell ref="I55:I56"/>
    <mergeCell ref="A79:E79"/>
    <mergeCell ref="A77:I77"/>
    <mergeCell ref="A55:A56"/>
    <mergeCell ref="B55:B56"/>
    <mergeCell ref="C55:C56"/>
  </mergeCells>
  <phoneticPr fontId="3"/>
  <pageMargins left="0.70866141732283472" right="0.70866141732283472" top="0.55118110236220474" bottom="0.39370078740157483" header="0.31496062992125984" footer="0.31496062992125984"/>
  <pageSetup paperSize="9" scale="70" fitToHeight="0" orientation="portrait" r:id="rId1"/>
  <headerFooter>
    <oddHeader>&amp;R&amp;"HG丸ｺﾞｼｯｸM-PRO,標準"証憑一覧</oddHeader>
    <oddFooter>&amp;C&amp;"HG丸ｺﾞｼｯｸM-PRO,標準"&amp;P/&amp;N</oddFooter>
  </headerFooter>
  <rowBreaks count="1" manualBreakCount="1">
    <brk id="7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収支報告書</vt:lpstr>
      <vt:lpstr>予算執行状況</vt:lpstr>
      <vt:lpstr>証憑一覧表　表紙</vt:lpstr>
      <vt:lpstr>1(1)直接事業費</vt:lpstr>
      <vt:lpstr>1(2)国内交通費、航空旅費</vt:lpstr>
      <vt:lpstr>1(2)日当他</vt:lpstr>
      <vt:lpstr>1(2)査証他</vt:lpstr>
      <vt:lpstr>1(3)拠点立ち上げ</vt:lpstr>
      <vt:lpstr>1(3)事務所賃貸料他</vt:lpstr>
      <vt:lpstr>1(3)現地交通</vt:lpstr>
      <vt:lpstr>1(3)現地事務所運営用備品・事務用品費</vt:lpstr>
      <vt:lpstr>1(3)国際スタッフ、現地スタッフ</vt:lpstr>
      <vt:lpstr>2(1)本部スタッフ</vt:lpstr>
      <vt:lpstr>2(1)本部管理</vt:lpstr>
      <vt:lpstr>GT_Custom</vt:lpstr>
      <vt:lpstr>3 一般管理費サマリー表</vt:lpstr>
      <vt:lpstr>3 一般管理費</vt:lpstr>
      <vt:lpstr>4外部調査費</vt:lpstr>
      <vt:lpstr>自己資金 </vt:lpstr>
      <vt:lpstr>'1(1)直接事業費'!Print_Area</vt:lpstr>
      <vt:lpstr>'1(2)国内交通費、航空旅費'!Print_Area</vt:lpstr>
      <vt:lpstr>'1(2)査証他'!Print_Area</vt:lpstr>
      <vt:lpstr>'1(2)日当他'!Print_Area</vt:lpstr>
      <vt:lpstr>'1(3)拠点立ち上げ'!Print_Area</vt:lpstr>
      <vt:lpstr>'1(3)現地交通'!Print_Area</vt:lpstr>
      <vt:lpstr>'1(3)現地事務所運営用備品・事務用品費'!Print_Area</vt:lpstr>
      <vt:lpstr>'1(3)国際スタッフ、現地スタッフ'!Print_Area</vt:lpstr>
      <vt:lpstr>'1(3)事務所賃貸料他'!Print_Area</vt:lpstr>
      <vt:lpstr>'2(1)本部スタッフ'!Print_Area</vt:lpstr>
      <vt:lpstr>'2(1)本部管理'!Print_Area</vt:lpstr>
      <vt:lpstr>'3 一般管理費'!Print_Area</vt:lpstr>
      <vt:lpstr>'3 一般管理費サマリー表'!Print_Area</vt:lpstr>
      <vt:lpstr>'4外部調査費'!Print_Area</vt:lpstr>
      <vt:lpstr>収支報告書!Print_Area</vt:lpstr>
      <vt:lpstr>'証憑一覧表　表紙'!Print_Area</vt:lpstr>
      <vt:lpstr>予算執行状況!Print_Area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ジャパン・プラットホーム</dc:creator>
  <cp:lastModifiedBy>Windows ユーザー</cp:lastModifiedBy>
  <cp:lastPrinted>2019-12-13T08:32:57Z</cp:lastPrinted>
  <dcterms:created xsi:type="dcterms:W3CDTF">2001-06-28T09:36:55Z</dcterms:created>
  <dcterms:modified xsi:type="dcterms:W3CDTF">2021-03-29T09:41:40Z</dcterms:modified>
</cp:coreProperties>
</file>